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7124db220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Журнал" sheetId="1" r:id="R04cf769fa33f4135"/>
    <x:sheet xmlns:r="http://schemas.openxmlformats.org/officeDocument/2006/relationships" name="Движения" sheetId="2" r:id="Rc2bbf0472c9c4e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&quot; ₽&quot;"/>
    <x:numFmt numFmtId="201" formatCode="0.00%"/>
    <x:numFmt numFmtId="202" formatCode="yyyy-mm-dd"/>
    <x:numFmt numFmtId="203" formatCode="0.00"/>
    <x:numFmt numFmtId="204" formatCode="#,##0.00"/>
  </x:numFmts>
  <x:fonts count="7">
    <x:font>
      <x:sz val="11"/>
      <x:name val="Carlito"/>
    </x:font>
    <x:font>
      <x:sz val="10"/>
      <x:color rgb="FF1E1E2E"/>
      <x:name val="Arial"/>
    </x:font>
    <x:font>
      <x:b/>
      <x:sz val="16"/>
      <x:color rgb="FF1E1E2E"/>
      <x:name val="Arial"/>
    </x:font>
    <x:font>
      <x:sz val="10"/>
      <x:color rgb="FF6D28D9"/>
      <x:name val="Arial"/>
    </x:font>
    <x:font>
      <x:sz val="10"/>
      <x:color rgb="FF64748B"/>
      <x:name val="Arial"/>
    </x:font>
    <x:font>
      <x:b/>
      <x:sz val="12"/>
      <x:color rgb="FF1E1E2E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DF"/>
      </x:patternFill>
    </x:fill>
    <x:fill>
      <x:patternFill patternType="solid">
        <x:fgColor rgb="FFF5F3FF"/>
      </x:patternFill>
    </x:fill>
    <x:fill>
      <x:patternFill patternType="solid">
        <x:fgColor rgb="FF6D28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5" fillId="2" borderId="0" xfId="0" applyNumberFormat="1" applyFont="1" applyFill="1" applyBorder="1"/>
    <x:xf numFmtId="201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202" fontId="1" fillId="2" borderId="0" xfId="0" applyNumberFormat="1" applyFont="1" applyFill="1" applyBorder="1"/>
    <x:xf numFmtId="203" fontId="1" fillId="2" borderId="0" xfId="0" applyNumberFormat="1" applyFont="1" applyFill="1" applyBorder="1"/>
    <x:xf numFmtId="204" fontId="1" fillId="2" borderId="0" xfId="0" applyNumberFormat="1" applyFont="1" applyFill="1" applyBorder="1"/>
    <x:xf numFmtId="204" fontId="1" fillId="3" borderId="0" xfId="0" applyNumberFormat="1" applyFont="1" applyFill="1" applyBorder="1"/>
    <x:xf numFmtId="203" fontId="1" fillId="2" borderId="0" xfId="0" applyNumberFormat="1" applyFont="1" applyFill="1" applyBorder="1" applyAlignment="1">
      <x:alignment horizontal="right"/>
    </x:xf>
    <x:xf numFmtId="204" fontId="1" fillId="2" borderId="0" xfId="0" applyNumberFormat="1" applyFont="1" applyFill="1" applyBorder="1" applyAlignment="1">
      <x:alignment horizontal="right"/>
    </x:xf>
    <x:xf numFmtId="204" fontId="1" fillId="3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B91C1C"/>
      </x:font>
    </x:dxf>
    <x:dxf>
      <x:font>
        <x:color rgb="FF047857"/>
      </x:font>
    </x:dxf>
    <x:dxf>
      <x:font>
        <x:color rgb="FFB91C1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6e66b2b014408" /><Relationship Type="http://schemas.openxmlformats.org/officeDocument/2006/relationships/theme" Target="/xl/theme/theme1.xml" Id="Ra3018952d6244b2d" /><Relationship Type="http://schemas.openxmlformats.org/officeDocument/2006/relationships/sharedStrings" Target="/xl/sharedStrings.xml" Id="R6ec1fb030a354fba" /><Relationship Type="http://schemas.openxmlformats.org/officeDocument/2006/relationships/worksheet" Target="/xl/worksheets/sheet1.xml" Id="R04cf769fa33f4135" /><Relationship Type="http://schemas.openxmlformats.org/officeDocument/2006/relationships/worksheet" Target="/xl/worksheets/sheet2.xml" Id="Rc2bbf0472c9c4e9a" /></Relationships>
</file>

<file path=xl/tables/table1.xml><?xml version="1.0" encoding="utf-8"?>
<x:table xmlns:x="http://schemas.openxmlformats.org/spreadsheetml/2006/main" id="1" name="BetJournal" displayName="BetJournal" ref="A11:M511" headerRowCount="1" totalsRowCount="0" totalsRowShown="0">
  <x:tableColumns count="13">
    <x:tableColumn id="1" name="Дата"/>
    <x:tableColumn id="2" name="Спорт"/>
    <x:tableColumn id="3" name="Событие"/>
    <x:tableColumn id="4" name="Тип ставки"/>
    <x:tableColumn id="5" name="Коэф."/>
    <x:tableColumn id="6" name="Сумма, ₽"/>
    <x:tableColumn id="7" name="Букмекер"/>
    <x:tableColumn id="8" name="Режим"/>
    <x:tableColumn id="9" name="Результат"/>
    <x:tableColumn id="10" name="Прибыль, ₽"/>
    <x:tableColumn id="11" name="Выплата при выкупе, ₽"/>
    <x:tableColumn id="12" name="Банк на конец даты, ₽"/>
    <x:tableColumn id="13" name="Оборот ROI, ₽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ankMovements" displayName="BankMovements" ref="A8:E208" headerRowCount="1" totalsRowCount="0" totalsRowShown="0">
  <x:tableColumns count="5">
    <x:tableColumn id="1" name="Дата"/>
    <x:tableColumn id="2" name="Операция"/>
    <x:tableColumn id="3" name="Сумма, ₽"/>
    <x:tableColumn id="4" name="Комментарий"/>
    <x:tableColumn id="5" name="Изменение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ac9aa706554e4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2277ccfa8374c87" /></Relationships>
</file>

<file path=xl/worksheets/sheet1.xml><?xml version="1.0" encoding="utf-8"?>
<x:worksheet xmlns:x="http://schemas.openxmlformats.org/spreadsheetml/2006/main">
  <x:sheetPr>
    <x:tabColor rgb="FF6D28D9"/>
  </x:sheetPr>
  <x:sheetViews>
    <x:sheetView showGridLines="0" workbookViewId="0">
      <x:pane xSplit="3" ySplit="11" topLeftCell="D12" activePane="bottomRight" state="frozen"/>
    </x:sheetView>
  </x:sheetViews>
  <x:sheetFormatPr defaultRowHeight="15"/>
  <x:cols>
    <x:col min="1" max="1" width="20" hidden="0" customWidth="1"/>
    <x:col min="2" max="2" width="19" hidden="0" customWidth="1"/>
    <x:col min="3" max="3" width="30" hidden="0" customWidth="1"/>
    <x:col min="4" max="4" width="18" hidden="0" customWidth="1"/>
    <x:col min="5" max="5" width="10" hidden="0" customWidth="1"/>
    <x:col min="6" max="6" width="14" hidden="0" customWidth="1"/>
    <x:col min="7" max="7" width="17" hidden="0" customWidth="1"/>
    <x:col min="8" max="8" width="12" hidden="0" customWidth="1"/>
    <x:col min="9" max="9" width="17" hidden="0" customWidth="1"/>
    <x:col min="10" max="10" width="15" hidden="0" customWidth="1"/>
    <x:col min="11" max="11" width="19" hidden="0" customWidth="1"/>
    <x:col min="12" max="12" width="20" hidden="0" customWidth="1"/>
    <x:col min="13" max="13" width="18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2" customHeight="1">
      <x:c r="A2" s="2" t="str">
        <x:v>Учёт ставок</x:v>
      </x:c>
      <x:c r="B2" s="1"/>
      <x:c r="C2" s="1"/>
      <x:c r="D2" s="1"/>
      <x:c r="E2" s="1"/>
      <x:c r="F2" s="1"/>
      <x:c r="G2" s="1"/>
      <x:c r="H2" s="1"/>
      <x:c r="I2" s="1"/>
      <x:c r="J2" s="1"/>
      <x:c r="K2" s="3" t="str">
        <x:v>trackerbets.ru</x:v>
      </x:c>
      <x:c r="L2" s="1"/>
      <x:c r="M2" s="1"/>
    </x:row>
    <x:row r="3" ht="22" customHeight="1">
      <x:c r="A3" s="4" t="str">
        <x:v>Учебный пример. Удалите примеры из жёлтых ячеек, сохранив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2" customHeight="1">
      <x:c r="A4" s="1" t="str">
        <x:v>Стартовый банк</x:v>
      </x:c>
      <x:c r="B4" s="7" t="n">
        <x:v>10000</x:v>
      </x:c>
      <x:c r="C4" s="1"/>
      <x:c r="D4" s="1" t="str">
        <x:v>Прибыль</x:v>
      </x:c>
      <x:c r="E4" s="6" t="n">
        <x:f>SUM(J12:J511)</x:f>
        <x:v>-220</x:v>
      </x:c>
      <x:c r="F4" s="1"/>
      <x:c r="G4" s="1" t="str">
        <x:v>ROI</x:v>
      </x:c>
      <x:c r="H4" s="8" t="n">
        <x:f>IF(B6=0,"",E4/B6)</x:f>
        <x:v>-0.05238095238095238</x:v>
      </x:c>
      <x:c r="I4" s="1"/>
      <x:c r="J4" s="1" t="str">
        <x:v>Банк</x:v>
      </x:c>
      <x:c r="K4" s="6" t="n">
        <x:f>B4+E4+'Движения'!G4</x:f>
        <x:v>10880</x:v>
      </x:c>
      <x:c r="L4" s="1"/>
      <x:c r="M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2" customHeight="1">
      <x:c r="A6" s="1" t="str">
        <x:v>Оборот ROI</x:v>
      </x:c>
      <x:c r="B6" s="6" t="n">
        <x:f>SUM(M12:M511)</x:f>
        <x:v>4200</x:v>
      </x:c>
      <x:c r="C6" s="1"/>
      <x:c r="D6" s="1" t="str">
        <x:v>Рассчитано</x:v>
      </x:c>
      <x:c r="E6" s="5" t="n">
        <x:f>COUNT(J12:J511)</x:f>
        <x:v>5</x:v>
      </x:c>
      <x:c r="F6" s="1"/>
      <x:c r="G6" s="1" t="str">
        <x:v>Ожидают</x:v>
      </x:c>
      <x:c r="H6" s="5" t="n">
        <x:f>COUNTIFS(I12:I511,"Ожидание",A12:A511,"&gt;0")</x:f>
        <x:v>1</x:v>
      </x:c>
      <x:c r="I6" s="1"/>
      <x:c r="J6" s="1" t="str">
        <x:v>Движение денег</x:v>
      </x:c>
      <x:c r="K6" s="6" t="n">
        <x:f>'Движения'!G4</x:f>
        <x:v>1100</x:v>
      </x:c>
      <x:c r="L6" s="1"/>
      <x:c r="M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22" customHeight="1">
      <x:c r="A8" s="4" t="str">
        <x:v>Жёлтые ячейки заполняются вручную. J, L и M рассчитываются. Подготовлено 500 строк.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 ht="22" customHeight="1">
      <x:c r="A9" s="4" t="str">
        <x:v>ROI: выигрыш, проигрыш и выкуп, без возвратов и ожиданий. Без фрибетов. Банк без резерва открытых ставок.</x:v>
      </x:c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 ht="22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</x:row>
    <x:row r="11" ht="42" customHeight="1">
      <x:c r="A11" s="22" t="str">
        <x:v>Дата</x:v>
      </x:c>
      <x:c r="B11" s="22" t="str">
        <x:v>Спорт</x:v>
      </x:c>
      <x:c r="C11" s="22" t="str">
        <x:v>Событие</x:v>
      </x:c>
      <x:c r="D11" s="22" t="str">
        <x:v>Тип ставки</x:v>
      </x:c>
      <x:c r="E11" s="22" t="str">
        <x:v>Коэф.</x:v>
      </x:c>
      <x:c r="F11" s="22" t="str">
        <x:v>Сумма, ₽</x:v>
      </x:c>
      <x:c r="G11" s="22" t="str">
        <x:v>Букмекер</x:v>
      </x:c>
      <x:c r="H11" s="22" t="str">
        <x:v>Режим</x:v>
      </x:c>
      <x:c r="I11" s="22" t="str">
        <x:v>Результат</x:v>
      </x:c>
      <x:c r="J11" s="22" t="str">
        <x:v>Прибыль, ₽</x:v>
      </x:c>
      <x:c r="K11" s="22" t="str">
        <x:v>Выплата при выкупе, ₽</x:v>
      </x:c>
      <x:c r="L11" s="22" t="str">
        <x:v>Банк на конец даты, ₽</x:v>
      </x:c>
      <x:c r="M11" s="22" t="str">
        <x:v>Оборот ROI, ₽</x:v>
      </x:c>
    </x:row>
    <x:row r="12" ht="22" customHeight="1">
      <x:c r="A12" s="11" t="n">
        <x:v>46310</x:v>
      </x:c>
      <x:c r="B12" s="9" t="str">
        <x:v>Футбол</x:v>
      </x:c>
      <x:c r="C12" s="9" t="str">
        <x:v>Команда А — Команда Б</x:v>
      </x:c>
      <x:c r="D12" s="9" t="str">
        <x:v>П1</x:v>
      </x:c>
      <x:c r="E12" s="15" t="n">
        <x:v>1.8</x:v>
      </x:c>
      <x:c r="F12" s="16" t="n">
        <x:v>1000</x:v>
      </x:c>
      <x:c r="G12" s="9" t="str">
        <x:v>Букмекер 1</x:v>
      </x:c>
      <x:c r="H12" s="9" t="str">
        <x:v>Линия</x:v>
      </x:c>
      <x:c r="I12" s="9" t="str">
        <x:v>Выигрыш</x:v>
      </x:c>
      <x:c r="J12" s="17" t="n">
        <x:f>IF(OR(NOT(ISNUMBER(A12)),NOT(ISNUMBER(F12)),F12&lt;=0,I12=""),"",IF(I12="Ожидание","",IF(I12="Выигрыш",IF(AND(ISNUMBER(E12),E12&gt;=1),ROUND(F12*(E12-1),2),""),IF(I12="Проигрыш",-F12,IF(I12="Возврат",0,IF(I12="Продано",IF(AND(ISNUMBER(K12),K12&gt;=0),K12-F12,""),""))))))</x:f>
        <x:v>800</x:v>
      </x:c>
      <x:c r="K12" s="16"/>
      <x:c r="L12" s="17" t="n">
        <x:f>IF(NOT(ISNUMBER(A12)),"",$B$4+SUMIFS($J$12:$J$511,$A$12:$A$511,"&lt;="&amp;A12)+SUMIFS('Движения'!$E$9:$E$208,'Движения'!$A$9:$A$208,"&lt;="&amp;A12))</x:f>
        <x:v>10800</x:v>
      </x:c>
      <x:c r="M12" s="17" t="n">
        <x:f>IF(ISNUMBER(J12),IF(OR(I12="Выигрыш",I12="Проигрыш",I12="Продано"),F12,0),"")</x:f>
        <x:v>1000</x:v>
      </x:c>
      <x:c r="O12"/>
    </x:row>
    <x:row r="13" ht="22" customHeight="1">
      <x:c r="A13" s="11" t="n">
        <x:v>46311</x:v>
      </x:c>
      <x:c r="B13" s="9" t="str">
        <x:v>Теннис</x:v>
      </x:c>
      <x:c r="C13" s="9" t="str">
        <x:v>Игрок А — Игрок Б</x:v>
      </x:c>
      <x:c r="D13" s="9" t="str">
        <x:v>П2</x:v>
      </x:c>
      <x:c r="E13" s="15" t="n">
        <x:v>2</x:v>
      </x:c>
      <x:c r="F13" s="16" t="n">
        <x:v>1500</x:v>
      </x:c>
      <x:c r="G13" s="9" t="str">
        <x:v>Букмекер 2</x:v>
      </x:c>
      <x:c r="H13" s="9" t="str">
        <x:v>Линия</x:v>
      </x:c>
      <x:c r="I13" s="9" t="str">
        <x:v>Проигрыш</x:v>
      </x:c>
      <x:c r="J13" s="17" t="n">
        <x:f>IF(OR(NOT(ISNUMBER(A13)),NOT(ISNUMBER(F13)),F13&lt;=0,I13=""),"",IF(I13="Ожидание","",IF(I13="Выигрыш",IF(AND(ISNUMBER(E13),E13&gt;=1),ROUND(F13*(E13-1),2),""),IF(I13="Проигрыш",-F13,IF(I13="Возврат",0,IF(I13="Продано",IF(AND(ISNUMBER(K13),K13&gt;=0),K13-F13,""),""))))))</x:f>
        <x:v>-1500</x:v>
      </x:c>
      <x:c r="K13" s="16"/>
      <x:c r="L13" s="17" t="n">
        <x:f>IF(NOT(ISNUMBER(A13)),"",$B$4+SUMIFS($J$12:$J$511,$A$12:$A$511,"&lt;="&amp;A13)+SUMIFS('Движения'!$E$9:$E$208,'Движения'!$A$9:$A$208,"&lt;="&amp;A13))</x:f>
        <x:v>10800</x:v>
      </x:c>
      <x:c r="M13" s="17" t="n">
        <x:f>IF(ISNUMBER(J13),IF(OR(I13="Выигрыш",I13="Проигрыш",I13="Продано"),F13,0),"")</x:f>
        <x:v>1500</x:v>
      </x:c>
      <x:c r="O13"/>
    </x:row>
    <x:row r="14" ht="22" customHeight="1">
      <x:c r="A14" s="11" t="n">
        <x:v>46312</x:v>
      </x:c>
      <x:c r="B14" s="9" t="str">
        <x:v>Хоккей</x:v>
      </x:c>
      <x:c r="C14" s="9" t="str">
        <x:v>Команда В — Команда Г</x:v>
      </x:c>
      <x:c r="D14" s="9" t="str">
        <x:v>Тотал</x:v>
      </x:c>
      <x:c r="E14" s="15" t="n">
        <x:v>1.9</x:v>
      </x:c>
      <x:c r="F14" s="16" t="n">
        <x:v>800</x:v>
      </x:c>
      <x:c r="G14" s="9" t="str">
        <x:v>Букмекер 1</x:v>
      </x:c>
      <x:c r="H14" s="9" t="str">
        <x:v>Лайв</x:v>
      </x:c>
      <x:c r="I14" s="9" t="str">
        <x:v>Возврат</x:v>
      </x:c>
      <x:c r="J14" s="17" t="n">
        <x:f>IF(OR(NOT(ISNUMBER(A14)),NOT(ISNUMBER(F14)),F14&lt;=0,I14=""),"",IF(I14="Ожидание","",IF(I14="Выигрыш",IF(AND(ISNUMBER(E14),E14&gt;=1),ROUND(F14*(E14-1),2),""),IF(I14="Проигрыш",-F14,IF(I14="Возврат",0,IF(I14="Продано",IF(AND(ISNUMBER(K14),K14&gt;=0),K14-F14,""),""))))))</x:f>
        <x:v>0</x:v>
      </x:c>
      <x:c r="K14" s="16"/>
      <x:c r="L14" s="17" t="n">
        <x:f>IF(NOT(ISNUMBER(A14)),"",$B$4+SUMIFS($J$12:$J$511,$A$12:$A$511,"&lt;="&amp;A14)+SUMIFS('Движения'!$E$9:$E$208,'Движения'!$A$9:$A$208,"&lt;="&amp;A14))</x:f>
        <x:v>10800</x:v>
      </x:c>
      <x:c r="M14" s="17" t="n">
        <x:f>IF(ISNUMBER(J14),IF(OR(I14="Выигрыш",I14="Проигрыш",I14="Продано"),F14,0),"")</x:f>
        <x:v>0</x:v>
      </x:c>
    </x:row>
    <x:row r="15" ht="22" customHeight="1">
      <x:c r="A15" s="11" t="n">
        <x:v>46313</x:v>
      </x:c>
      <x:c r="B15" s="9" t="str">
        <x:v>Футбол</x:v>
      </x:c>
      <x:c r="C15" s="9" t="str">
        <x:v>Команда Д — Команда Е</x:v>
      </x:c>
      <x:c r="D15" s="9" t="str">
        <x:v>П1</x:v>
      </x:c>
      <x:c r="E15" s="15" t="n">
        <x:v>2.1</x:v>
      </x:c>
      <x:c r="F15" s="16" t="n">
        <x:v>1000</x:v>
      </x:c>
      <x:c r="G15" s="9" t="str">
        <x:v>Букмекер 2</x:v>
      </x:c>
      <x:c r="H15" s="9" t="str">
        <x:v>Линия</x:v>
      </x:c>
      <x:c r="I15" s="9" t="str">
        <x:v>Продано</x:v>
      </x:c>
      <x:c r="J15" s="17" t="n">
        <x:f>IF(OR(NOT(ISNUMBER(A15)),NOT(ISNUMBER(F15)),F15&lt;=0,I15=""),"",IF(I15="Ожидание","",IF(I15="Выигрыш",IF(AND(ISNUMBER(E15),E15&gt;=1),ROUND(F15*(E15-1),2),""),IF(I15="Проигрыш",-F15,IF(I15="Возврат",0,IF(I15="Продано",IF(AND(ISNUMBER(K15),K15&gt;=0),K15-F15,""),""))))))</x:f>
        <x:v>200</x:v>
      </x:c>
      <x:c r="K15" s="16" t="n">
        <x:v>1200</x:v>
      </x:c>
      <x:c r="L15" s="17" t="n">
        <x:f>IF(NOT(ISNUMBER(A15)),"",$B$4+SUMIFS($J$12:$J$511,$A$12:$A$511,"&lt;="&amp;A15)+SUMIFS('Движения'!$E$9:$E$208,'Движения'!$A$9:$A$208,"&lt;="&amp;A15))</x:f>
        <x:v>11000</x:v>
      </x:c>
      <x:c r="M15" s="17" t="n">
        <x:f>IF(ISNUMBER(J15),IF(OR(I15="Выигрыш",I15="Проигрыш",I15="Продано"),F15,0),"")</x:f>
        <x:v>1000</x:v>
      </x:c>
    </x:row>
    <x:row r="16" ht="22" customHeight="1">
      <x:c r="A16" s="11" t="n">
        <x:v>46314</x:v>
      </x:c>
      <x:c r="B16" s="9" t="str">
        <x:v>Баскетбол</x:v>
      </x:c>
      <x:c r="C16" s="9" t="str">
        <x:v>Команда Ж — Команда З</x:v>
      </x:c>
      <x:c r="D16" s="9" t="str">
        <x:v>Фора</x:v>
      </x:c>
      <x:c r="E16" s="15" t="n">
        <x:v>1.7</x:v>
      </x:c>
      <x:c r="F16" s="16" t="n">
        <x:v>600</x:v>
      </x:c>
      <x:c r="G16" s="9" t="str">
        <x:v>Букмекер 1</x:v>
      </x:c>
      <x:c r="H16" s="9" t="str">
        <x:v>Линия</x:v>
      </x:c>
      <x:c r="I16" s="9" t="str">
        <x:v>Ожидание</x:v>
      </x:c>
      <x:c r="J16" s="17" t="str">
        <x:f>IF(OR(NOT(ISNUMBER(A16)),NOT(ISNUMBER(F16)),F16&lt;=0,I16=""),"",IF(I16="Ожидание","",IF(I16="Выигрыш",IF(AND(ISNUMBER(E16),E16&gt;=1),ROUND(F16*(E16-1),2),""),IF(I16="Проигрыш",-F16,IF(I16="Возврат",0,IF(I16="Продано",IF(AND(ISNUMBER(K16),K16&gt;=0),K16-F16,""),""))))))</x:f>
      </x:c>
      <x:c r="K16" s="16"/>
      <x:c r="L16" s="17" t="n">
        <x:f>IF(NOT(ISNUMBER(A16)),"",$B$4+SUMIFS($J$12:$J$511,$A$12:$A$511,"&lt;="&amp;A16)+SUMIFS('Движения'!$E$9:$E$208,'Движения'!$A$9:$A$208,"&lt;="&amp;A16))</x:f>
        <x:v>10600</x:v>
      </x:c>
      <x:c r="M16" s="17" t="str">
        <x:f>IF(ISNUMBER(J16),IF(OR(I16="Выигрыш",I16="Проигрыш",I16="Продано"),F16,0),"")</x:f>
      </x:c>
    </x:row>
    <x:row r="17" ht="22" customHeight="1">
      <x:c r="A17" s="11" t="n">
        <x:v>46315</x:v>
      </x:c>
      <x:c r="B17" s="9" t="str">
        <x:v>Теннис</x:v>
      </x:c>
      <x:c r="C17" s="9" t="str">
        <x:v>Игрок В — Игрок Г</x:v>
      </x:c>
      <x:c r="D17" s="9" t="str">
        <x:v>П1</x:v>
      </x:c>
      <x:c r="E17" s="15" t="n">
        <x:v>1.4</x:v>
      </x:c>
      <x:c r="F17" s="16" t="n">
        <x:v>700</x:v>
      </x:c>
      <x:c r="G17" s="9" t="str">
        <x:v>Букмекер 2</x:v>
      </x:c>
      <x:c r="H17" s="9" t="str">
        <x:v>Лайв</x:v>
      </x:c>
      <x:c r="I17" s="9" t="str">
        <x:v>Выигрыш</x:v>
      </x:c>
      <x:c r="J17" s="17" t="n">
        <x:f>IF(OR(NOT(ISNUMBER(A17)),NOT(ISNUMBER(F17)),F17&lt;=0,I17=""),"",IF(I17="Ожидание","",IF(I17="Выигрыш",IF(AND(ISNUMBER(E17),E17&gt;=1),ROUND(F17*(E17-1),2),""),IF(I17="Проигрыш",-F17,IF(I17="Возврат",0,IF(I17="Продано",IF(AND(ISNUMBER(K17),K17&gt;=0),K17-F17,""),""))))))</x:f>
        <x:v>280</x:v>
      </x:c>
      <x:c r="K17" s="16"/>
      <x:c r="L17" s="17" t="n">
        <x:f>IF(NOT(ISNUMBER(A17)),"",$B$4+SUMIFS($J$12:$J$511,$A$12:$A$511,"&lt;="&amp;A17)+SUMIFS('Движения'!$E$9:$E$208,'Движения'!$A$9:$A$208,"&lt;="&amp;A17))</x:f>
        <x:v>10880</x:v>
      </x:c>
      <x:c r="M17" s="17" t="n">
        <x:f>IF(ISNUMBER(J17),IF(OR(I17="Выигрыш",I17="Проигрыш",I17="Продано"),F17,0),"")</x:f>
        <x:v>700</x:v>
      </x:c>
    </x:row>
    <x:row r="18" ht="22" customHeight="1">
      <x:c r="A18" s="11"/>
      <x:c r="B18" s="9"/>
      <x:c r="C18" s="9"/>
      <x:c r="D18" s="9"/>
      <x:c r="E18" s="15"/>
      <x:c r="F18" s="16"/>
      <x:c r="G18" s="9"/>
      <x:c r="H18" s="9"/>
      <x:c r="I18" s="9"/>
      <x:c r="J18" s="17" t="str">
        <x:f>IF(OR(NOT(ISNUMBER(A18)),NOT(ISNUMBER(F18)),F18&lt;=0,I18=""),"",IF(I18="Ожидание","",IF(I18="Выигрыш",IF(AND(ISNUMBER(E18),E18&gt;=1),ROUND(F18*(E18-1),2),""),IF(I18="Проигрыш",-F18,IF(I18="Возврат",0,IF(I18="Продано",IF(AND(ISNUMBER(K18),K18&gt;=0),K18-F18,""),""))))))</x:f>
      </x:c>
      <x:c r="K18" s="16"/>
      <x:c r="L18" s="17" t="str">
        <x:f>IF(NOT(ISNUMBER(A18)),"",$B$4+SUMIFS($J$12:$J$511,$A$12:$A$511,"&lt;="&amp;A18)+SUMIFS('Движения'!$E$9:$E$208,'Движения'!$A$9:$A$208,"&lt;="&amp;A18))</x:f>
      </x:c>
      <x:c r="M18" s="17" t="str">
        <x:f>IF(ISNUMBER(J18),IF(OR(I18="Выигрыш",I18="Проигрыш",I18="Продано"),F18,0),"")</x:f>
      </x:c>
    </x:row>
    <x:row r="19" ht="22" customHeight="1">
      <x:c r="A19" s="11"/>
      <x:c r="B19" s="9"/>
      <x:c r="C19" s="9"/>
      <x:c r="D19" s="9"/>
      <x:c r="E19" s="15"/>
      <x:c r="F19" s="16"/>
      <x:c r="G19" s="9"/>
      <x:c r="H19" s="9"/>
      <x:c r="I19" s="9"/>
      <x:c r="J19" s="17" t="str">
        <x:f>IF(OR(NOT(ISNUMBER(A19)),NOT(ISNUMBER(F19)),F19&lt;=0,I19=""),"",IF(I19="Ожидание","",IF(I19="Выигрыш",IF(AND(ISNUMBER(E19),E19&gt;=1),ROUND(F19*(E19-1),2),""),IF(I19="Проигрыш",-F19,IF(I19="Возврат",0,IF(I19="Продано",IF(AND(ISNUMBER(K19),K19&gt;=0),K19-F19,""),""))))))</x:f>
      </x:c>
      <x:c r="K19" s="16"/>
      <x:c r="L19" s="17" t="str">
        <x:f>IF(NOT(ISNUMBER(A19)),"",$B$4+SUMIFS($J$12:$J$511,$A$12:$A$511,"&lt;="&amp;A19)+SUMIFS('Движения'!$E$9:$E$208,'Движения'!$A$9:$A$208,"&lt;="&amp;A19))</x:f>
      </x:c>
      <x:c r="M19" s="17" t="str">
        <x:f>IF(ISNUMBER(J19),IF(OR(I19="Выигрыш",I19="Проигрыш",I19="Продано"),F19,0),"")</x:f>
      </x:c>
    </x:row>
    <x:row r="20" ht="22" customHeight="1">
      <x:c r="A20" s="11"/>
      <x:c r="B20" s="9"/>
      <x:c r="C20" s="9"/>
      <x:c r="D20" s="9"/>
      <x:c r="E20" s="15"/>
      <x:c r="F20" s="16"/>
      <x:c r="G20" s="9"/>
      <x:c r="H20" s="9"/>
      <x:c r="I20" s="9"/>
      <x:c r="J20" s="17" t="str">
        <x:f>IF(OR(NOT(ISNUMBER(A20)),NOT(ISNUMBER(F20)),F20&lt;=0,I20=""),"",IF(I20="Ожидание","",IF(I20="Выигрыш",IF(AND(ISNUMBER(E20),E20&gt;=1),ROUND(F20*(E20-1),2),""),IF(I20="Проигрыш",-F20,IF(I20="Возврат",0,IF(I20="Продано",IF(AND(ISNUMBER(K20),K20&gt;=0),K20-F20,""),""))))))</x:f>
      </x:c>
      <x:c r="K20" s="16"/>
      <x:c r="L20" s="17" t="str">
        <x:f>IF(NOT(ISNUMBER(A20)),"",$B$4+SUMIFS($J$12:$J$511,$A$12:$A$511,"&lt;="&amp;A20)+SUMIFS('Движения'!$E$9:$E$208,'Движения'!$A$9:$A$208,"&lt;="&amp;A20))</x:f>
      </x:c>
      <x:c r="M20" s="17" t="str">
        <x:f>IF(ISNUMBER(J20),IF(OR(I20="Выигрыш",I20="Проигрыш",I20="Продано"),F20,0),"")</x:f>
      </x:c>
    </x:row>
    <x:row r="21" ht="22" customHeight="1">
      <x:c r="A21" s="11"/>
      <x:c r="B21" s="9"/>
      <x:c r="C21" s="9"/>
      <x:c r="D21" s="9"/>
      <x:c r="E21" s="15"/>
      <x:c r="F21" s="16"/>
      <x:c r="G21" s="9"/>
      <x:c r="H21" s="9"/>
      <x:c r="I21" s="9"/>
      <x:c r="J21" s="17" t="str">
        <x:f>IF(OR(NOT(ISNUMBER(A21)),NOT(ISNUMBER(F21)),F21&lt;=0,I21=""),"",IF(I21="Ожидание","",IF(I21="Выигрыш",IF(AND(ISNUMBER(E21),E21&gt;=1),ROUND(F21*(E21-1),2),""),IF(I21="Проигрыш",-F21,IF(I21="Возврат",0,IF(I21="Продано",IF(AND(ISNUMBER(K21),K21&gt;=0),K21-F21,""),""))))))</x:f>
      </x:c>
      <x:c r="K21" s="16"/>
      <x:c r="L21" s="17" t="str">
        <x:f>IF(NOT(ISNUMBER(A21)),"",$B$4+SUMIFS($J$12:$J$511,$A$12:$A$511,"&lt;="&amp;A21)+SUMIFS('Движения'!$E$9:$E$208,'Движения'!$A$9:$A$208,"&lt;="&amp;A21))</x:f>
      </x:c>
      <x:c r="M21" s="17" t="str">
        <x:f>IF(ISNUMBER(J21),IF(OR(I21="Выигрыш",I21="Проигрыш",I21="Продано"),F21,0),"")</x:f>
      </x:c>
    </x:row>
    <x:row r="22" ht="22" customHeight="1">
      <x:c r="A22" s="11"/>
      <x:c r="B22" s="9"/>
      <x:c r="C22" s="9"/>
      <x:c r="D22" s="9"/>
      <x:c r="E22" s="15"/>
      <x:c r="F22" s="16"/>
      <x:c r="G22" s="9"/>
      <x:c r="H22" s="9"/>
      <x:c r="I22" s="9"/>
      <x:c r="J22" s="17" t="str">
        <x:f>IF(OR(NOT(ISNUMBER(A22)),NOT(ISNUMBER(F22)),F22&lt;=0,I22=""),"",IF(I22="Ожидание","",IF(I22="Выигрыш",IF(AND(ISNUMBER(E22),E22&gt;=1),ROUND(F22*(E22-1),2),""),IF(I22="Проигрыш",-F22,IF(I22="Возврат",0,IF(I22="Продано",IF(AND(ISNUMBER(K22),K22&gt;=0),K22-F22,""),""))))))</x:f>
      </x:c>
      <x:c r="K22" s="16"/>
      <x:c r="L22" s="17" t="str">
        <x:f>IF(NOT(ISNUMBER(A22)),"",$B$4+SUMIFS($J$12:$J$511,$A$12:$A$511,"&lt;="&amp;A22)+SUMIFS('Движения'!$E$9:$E$208,'Движения'!$A$9:$A$208,"&lt;="&amp;A22))</x:f>
      </x:c>
      <x:c r="M22" s="17" t="str">
        <x:f>IF(ISNUMBER(J22),IF(OR(I22="Выигрыш",I22="Проигрыш",I22="Продано"),F22,0),"")</x:f>
      </x:c>
    </x:row>
    <x:row r="23" ht="22" customHeight="1">
      <x:c r="A23" s="11"/>
      <x:c r="B23" s="9"/>
      <x:c r="C23" s="9"/>
      <x:c r="D23" s="9"/>
      <x:c r="E23" s="15"/>
      <x:c r="F23" s="16"/>
      <x:c r="G23" s="9"/>
      <x:c r="H23" s="9"/>
      <x:c r="I23" s="9"/>
      <x:c r="J23" s="17" t="str">
        <x:f>IF(OR(NOT(ISNUMBER(A23)),NOT(ISNUMBER(F23)),F23&lt;=0,I23=""),"",IF(I23="Ожидание","",IF(I23="Выигрыш",IF(AND(ISNUMBER(E23),E23&gt;=1),ROUND(F23*(E23-1),2),""),IF(I23="Проигрыш",-F23,IF(I23="Возврат",0,IF(I23="Продано",IF(AND(ISNUMBER(K23),K23&gt;=0),K23-F23,""),""))))))</x:f>
      </x:c>
      <x:c r="K23" s="16"/>
      <x:c r="L23" s="17" t="str">
        <x:f>IF(NOT(ISNUMBER(A23)),"",$B$4+SUMIFS($J$12:$J$511,$A$12:$A$511,"&lt;="&amp;A23)+SUMIFS('Движения'!$E$9:$E$208,'Движения'!$A$9:$A$208,"&lt;="&amp;A23))</x:f>
      </x:c>
      <x:c r="M23" s="17" t="str">
        <x:f>IF(ISNUMBER(J23),IF(OR(I23="Выигрыш",I23="Проигрыш",I23="Продано"),F23,0),"")</x:f>
      </x:c>
    </x:row>
    <x:row r="24" ht="22" customHeight="1">
      <x:c r="A24" s="11"/>
      <x:c r="B24" s="9"/>
      <x:c r="C24" s="9"/>
      <x:c r="D24" s="9"/>
      <x:c r="E24" s="15"/>
      <x:c r="F24" s="16"/>
      <x:c r="G24" s="9"/>
      <x:c r="H24" s="9"/>
      <x:c r="I24" s="9"/>
      <x:c r="J24" s="17" t="str">
        <x:f>IF(OR(NOT(ISNUMBER(A24)),NOT(ISNUMBER(F24)),F24&lt;=0,I24=""),"",IF(I24="Ожидание","",IF(I24="Выигрыш",IF(AND(ISNUMBER(E24),E24&gt;=1),ROUND(F24*(E24-1),2),""),IF(I24="Проигрыш",-F24,IF(I24="Возврат",0,IF(I24="Продано",IF(AND(ISNUMBER(K24),K24&gt;=0),K24-F24,""),""))))))</x:f>
      </x:c>
      <x:c r="K24" s="16"/>
      <x:c r="L24" s="17" t="str">
        <x:f>IF(NOT(ISNUMBER(A24)),"",$B$4+SUMIFS($J$12:$J$511,$A$12:$A$511,"&lt;="&amp;A24)+SUMIFS('Движения'!$E$9:$E$208,'Движения'!$A$9:$A$208,"&lt;="&amp;A24))</x:f>
      </x:c>
      <x:c r="M24" s="17" t="str">
        <x:f>IF(ISNUMBER(J24),IF(OR(I24="Выигрыш",I24="Проигрыш",I24="Продано"),F24,0),"")</x:f>
      </x:c>
    </x:row>
    <x:row r="25" ht="22" customHeight="1">
      <x:c r="A25" s="11"/>
      <x:c r="B25" s="9"/>
      <x:c r="C25" s="9"/>
      <x:c r="D25" s="9"/>
      <x:c r="E25" s="15"/>
      <x:c r="F25" s="16"/>
      <x:c r="G25" s="9"/>
      <x:c r="H25" s="9"/>
      <x:c r="I25" s="9"/>
      <x:c r="J25" s="17" t="str">
        <x:f>IF(OR(NOT(ISNUMBER(A25)),NOT(ISNUMBER(F25)),F25&lt;=0,I25=""),"",IF(I25="Ожидание","",IF(I25="Выигрыш",IF(AND(ISNUMBER(E25),E25&gt;=1),ROUND(F25*(E25-1),2),""),IF(I25="Проигрыш",-F25,IF(I25="Возврат",0,IF(I25="Продано",IF(AND(ISNUMBER(K25),K25&gt;=0),K25-F25,""),""))))))</x:f>
      </x:c>
      <x:c r="K25" s="16"/>
      <x:c r="L25" s="17" t="str">
        <x:f>IF(NOT(ISNUMBER(A25)),"",$B$4+SUMIFS($J$12:$J$511,$A$12:$A$511,"&lt;="&amp;A25)+SUMIFS('Движения'!$E$9:$E$208,'Движения'!$A$9:$A$208,"&lt;="&amp;A25))</x:f>
      </x:c>
      <x:c r="M25" s="17" t="str">
        <x:f>IF(ISNUMBER(J25),IF(OR(I25="Выигрыш",I25="Проигрыш",I25="Продано"),F25,0),"")</x:f>
      </x:c>
    </x:row>
    <x:row r="26" ht="22" customHeight="1">
      <x:c r="A26" s="11"/>
      <x:c r="B26" s="9"/>
      <x:c r="C26" s="9"/>
      <x:c r="D26" s="9"/>
      <x:c r="E26" s="15"/>
      <x:c r="F26" s="16"/>
      <x:c r="G26" s="9"/>
      <x:c r="H26" s="9"/>
      <x:c r="I26" s="9"/>
      <x:c r="J26" s="17" t="str">
        <x:f>IF(OR(NOT(ISNUMBER(A26)),NOT(ISNUMBER(F26)),F26&lt;=0,I26=""),"",IF(I26="Ожидание","",IF(I26="Выигрыш",IF(AND(ISNUMBER(E26),E26&gt;=1),ROUND(F26*(E26-1),2),""),IF(I26="Проигрыш",-F26,IF(I26="Возврат",0,IF(I26="Продано",IF(AND(ISNUMBER(K26),K26&gt;=0),K26-F26,""),""))))))</x:f>
      </x:c>
      <x:c r="K26" s="16"/>
      <x:c r="L26" s="17" t="str">
        <x:f>IF(NOT(ISNUMBER(A26)),"",$B$4+SUMIFS($J$12:$J$511,$A$12:$A$511,"&lt;="&amp;A26)+SUMIFS('Движения'!$E$9:$E$208,'Движения'!$A$9:$A$208,"&lt;="&amp;A26))</x:f>
      </x:c>
      <x:c r="M26" s="17" t="str">
        <x:f>IF(ISNUMBER(J26),IF(OR(I26="Выигрыш",I26="Проигрыш",I26="Продано"),F26,0),"")</x:f>
      </x:c>
    </x:row>
    <x:row r="27" ht="22" customHeight="1">
      <x:c r="A27" s="11"/>
      <x:c r="B27" s="9"/>
      <x:c r="C27" s="9"/>
      <x:c r="D27" s="9"/>
      <x:c r="E27" s="15"/>
      <x:c r="F27" s="16"/>
      <x:c r="G27" s="9"/>
      <x:c r="H27" s="9"/>
      <x:c r="I27" s="9"/>
      <x:c r="J27" s="17" t="str">
        <x:f>IF(OR(NOT(ISNUMBER(A27)),NOT(ISNUMBER(F27)),F27&lt;=0,I27=""),"",IF(I27="Ожидание","",IF(I27="Выигрыш",IF(AND(ISNUMBER(E27),E27&gt;=1),ROUND(F27*(E27-1),2),""),IF(I27="Проигрыш",-F27,IF(I27="Возврат",0,IF(I27="Продано",IF(AND(ISNUMBER(K27),K27&gt;=0),K27-F27,""),""))))))</x:f>
      </x:c>
      <x:c r="K27" s="16"/>
      <x:c r="L27" s="17" t="str">
        <x:f>IF(NOT(ISNUMBER(A27)),"",$B$4+SUMIFS($J$12:$J$511,$A$12:$A$511,"&lt;="&amp;A27)+SUMIFS('Движения'!$E$9:$E$208,'Движения'!$A$9:$A$208,"&lt;="&amp;A27))</x:f>
      </x:c>
      <x:c r="M27" s="17" t="str">
        <x:f>IF(ISNUMBER(J27),IF(OR(I27="Выигрыш",I27="Проигрыш",I27="Продано"),F27,0),"")</x:f>
      </x:c>
    </x:row>
    <x:row r="28" ht="22" customHeight="1">
      <x:c r="A28" s="11"/>
      <x:c r="B28" s="9"/>
      <x:c r="C28" s="9"/>
      <x:c r="D28" s="9"/>
      <x:c r="E28" s="15"/>
      <x:c r="F28" s="16"/>
      <x:c r="G28" s="9"/>
      <x:c r="H28" s="9"/>
      <x:c r="I28" s="9"/>
      <x:c r="J28" s="17" t="str">
        <x:f>IF(OR(NOT(ISNUMBER(A28)),NOT(ISNUMBER(F28)),F28&lt;=0,I28=""),"",IF(I28="Ожидание","",IF(I28="Выигрыш",IF(AND(ISNUMBER(E28),E28&gt;=1),ROUND(F28*(E28-1),2),""),IF(I28="Проигрыш",-F28,IF(I28="Возврат",0,IF(I28="Продано",IF(AND(ISNUMBER(K28),K28&gt;=0),K28-F28,""),""))))))</x:f>
      </x:c>
      <x:c r="K28" s="16"/>
      <x:c r="L28" s="17" t="str">
        <x:f>IF(NOT(ISNUMBER(A28)),"",$B$4+SUMIFS($J$12:$J$511,$A$12:$A$511,"&lt;="&amp;A28)+SUMIFS('Движения'!$E$9:$E$208,'Движения'!$A$9:$A$208,"&lt;="&amp;A28))</x:f>
      </x:c>
      <x:c r="M28" s="17" t="str">
        <x:f>IF(ISNUMBER(J28),IF(OR(I28="Выигрыш",I28="Проигрыш",I28="Продано"),F28,0),"")</x:f>
      </x:c>
    </x:row>
    <x:row r="29" ht="22" customHeight="1">
      <x:c r="A29" s="11"/>
      <x:c r="B29" s="9"/>
      <x:c r="C29" s="9"/>
      <x:c r="D29" s="9"/>
      <x:c r="E29" s="15"/>
      <x:c r="F29" s="16"/>
      <x:c r="G29" s="9"/>
      <x:c r="H29" s="9"/>
      <x:c r="I29" s="9"/>
      <x:c r="J29" s="17" t="str">
        <x:f>IF(OR(NOT(ISNUMBER(A29)),NOT(ISNUMBER(F29)),F29&lt;=0,I29=""),"",IF(I29="Ожидание","",IF(I29="Выигрыш",IF(AND(ISNUMBER(E29),E29&gt;=1),ROUND(F29*(E29-1),2),""),IF(I29="Проигрыш",-F29,IF(I29="Возврат",0,IF(I29="Продано",IF(AND(ISNUMBER(K29),K29&gt;=0),K29-F29,""),""))))))</x:f>
      </x:c>
      <x:c r="K29" s="16"/>
      <x:c r="L29" s="17" t="str">
        <x:f>IF(NOT(ISNUMBER(A29)),"",$B$4+SUMIFS($J$12:$J$511,$A$12:$A$511,"&lt;="&amp;A29)+SUMIFS('Движения'!$E$9:$E$208,'Движения'!$A$9:$A$208,"&lt;="&amp;A29))</x:f>
      </x:c>
      <x:c r="M29" s="17" t="str">
        <x:f>IF(ISNUMBER(J29),IF(OR(I29="Выигрыш",I29="Проигрыш",I29="Продано"),F29,0),"")</x:f>
      </x:c>
    </x:row>
    <x:row r="30" ht="22" customHeight="1">
      <x:c r="A30" s="11"/>
      <x:c r="B30" s="9"/>
      <x:c r="C30" s="9"/>
      <x:c r="D30" s="9"/>
      <x:c r="E30" s="15"/>
      <x:c r="F30" s="16"/>
      <x:c r="G30" s="9"/>
      <x:c r="H30" s="9"/>
      <x:c r="I30" s="9"/>
      <x:c r="J30" s="17" t="str">
        <x:f>IF(OR(NOT(ISNUMBER(A30)),NOT(ISNUMBER(F30)),F30&lt;=0,I30=""),"",IF(I30="Ожидание","",IF(I30="Выигрыш",IF(AND(ISNUMBER(E30),E30&gt;=1),ROUND(F30*(E30-1),2),""),IF(I30="Проигрыш",-F30,IF(I30="Возврат",0,IF(I30="Продано",IF(AND(ISNUMBER(K30),K30&gt;=0),K30-F30,""),""))))))</x:f>
      </x:c>
      <x:c r="K30" s="16"/>
      <x:c r="L30" s="17" t="str">
        <x:f>IF(NOT(ISNUMBER(A30)),"",$B$4+SUMIFS($J$12:$J$511,$A$12:$A$511,"&lt;="&amp;A30)+SUMIFS('Движения'!$E$9:$E$208,'Движения'!$A$9:$A$208,"&lt;="&amp;A30))</x:f>
      </x:c>
      <x:c r="M30" s="17" t="str">
        <x:f>IF(ISNUMBER(J30),IF(OR(I30="Выигрыш",I30="Проигрыш",I30="Продано"),F30,0),"")</x:f>
      </x:c>
    </x:row>
    <x:row r="31" ht="22" customHeight="1">
      <x:c r="A31" s="11"/>
      <x:c r="B31" s="9"/>
      <x:c r="C31" s="9"/>
      <x:c r="D31" s="9"/>
      <x:c r="E31" s="15"/>
      <x:c r="F31" s="16"/>
      <x:c r="G31" s="9"/>
      <x:c r="H31" s="9"/>
      <x:c r="I31" s="9"/>
      <x:c r="J31" s="17" t="str">
        <x:f>IF(OR(NOT(ISNUMBER(A31)),NOT(ISNUMBER(F31)),F31&lt;=0,I31=""),"",IF(I31="Ожидание","",IF(I31="Выигрыш",IF(AND(ISNUMBER(E31),E31&gt;=1),ROUND(F31*(E31-1),2),""),IF(I31="Проигрыш",-F31,IF(I31="Возврат",0,IF(I31="Продано",IF(AND(ISNUMBER(K31),K31&gt;=0),K31-F31,""),""))))))</x:f>
      </x:c>
      <x:c r="K31" s="16"/>
      <x:c r="L31" s="17" t="str">
        <x:f>IF(NOT(ISNUMBER(A31)),"",$B$4+SUMIFS($J$12:$J$511,$A$12:$A$511,"&lt;="&amp;A31)+SUMIFS('Движения'!$E$9:$E$208,'Движения'!$A$9:$A$208,"&lt;="&amp;A31))</x:f>
      </x:c>
      <x:c r="M31" s="17" t="str">
        <x:f>IF(ISNUMBER(J31),IF(OR(I31="Выигрыш",I31="Проигрыш",I31="Продано"),F31,0),"")</x:f>
      </x:c>
    </x:row>
    <x:row r="32" ht="22" customHeight="1">
      <x:c r="A32" s="11"/>
      <x:c r="B32" s="9"/>
      <x:c r="C32" s="9"/>
      <x:c r="D32" s="9"/>
      <x:c r="E32" s="15"/>
      <x:c r="F32" s="16"/>
      <x:c r="G32" s="9"/>
      <x:c r="H32" s="9"/>
      <x:c r="I32" s="9"/>
      <x:c r="J32" s="17" t="str">
        <x:f>IF(OR(NOT(ISNUMBER(A32)),NOT(ISNUMBER(F32)),F32&lt;=0,I32=""),"",IF(I32="Ожидание","",IF(I32="Выигрыш",IF(AND(ISNUMBER(E32),E32&gt;=1),ROUND(F32*(E32-1),2),""),IF(I32="Проигрыш",-F32,IF(I32="Возврат",0,IF(I32="Продано",IF(AND(ISNUMBER(K32),K32&gt;=0),K32-F32,""),""))))))</x:f>
      </x:c>
      <x:c r="K32" s="16"/>
      <x:c r="L32" s="17" t="str">
        <x:f>IF(NOT(ISNUMBER(A32)),"",$B$4+SUMIFS($J$12:$J$511,$A$12:$A$511,"&lt;="&amp;A32)+SUMIFS('Движения'!$E$9:$E$208,'Движения'!$A$9:$A$208,"&lt;="&amp;A32))</x:f>
      </x:c>
      <x:c r="M32" s="17" t="str">
        <x:f>IF(ISNUMBER(J32),IF(OR(I32="Выигрыш",I32="Проигрыш",I32="Продано"),F32,0),"")</x:f>
      </x:c>
    </x:row>
    <x:row r="33" ht="22" customHeight="1">
      <x:c r="A33" s="11"/>
      <x:c r="B33" s="9"/>
      <x:c r="C33" s="9"/>
      <x:c r="D33" s="9"/>
      <x:c r="E33" s="15"/>
      <x:c r="F33" s="16"/>
      <x:c r="G33" s="9"/>
      <x:c r="H33" s="9"/>
      <x:c r="I33" s="9"/>
      <x:c r="J33" s="17" t="str">
        <x:f>IF(OR(NOT(ISNUMBER(A33)),NOT(ISNUMBER(F33)),F33&lt;=0,I33=""),"",IF(I33="Ожидание","",IF(I33="Выигрыш",IF(AND(ISNUMBER(E33),E33&gt;=1),ROUND(F33*(E33-1),2),""),IF(I33="Проигрыш",-F33,IF(I33="Возврат",0,IF(I33="Продано",IF(AND(ISNUMBER(K33),K33&gt;=0),K33-F33,""),""))))))</x:f>
      </x:c>
      <x:c r="K33" s="16"/>
      <x:c r="L33" s="17" t="str">
        <x:f>IF(NOT(ISNUMBER(A33)),"",$B$4+SUMIFS($J$12:$J$511,$A$12:$A$511,"&lt;="&amp;A33)+SUMIFS('Движения'!$E$9:$E$208,'Движения'!$A$9:$A$208,"&lt;="&amp;A33))</x:f>
      </x:c>
      <x:c r="M33" s="17" t="str">
        <x:f>IF(ISNUMBER(J33),IF(OR(I33="Выигрыш",I33="Проигрыш",I33="Продано"),F33,0),"")</x:f>
      </x:c>
    </x:row>
    <x:row r="34" ht="22" customHeight="1">
      <x:c r="A34" s="11"/>
      <x:c r="B34" s="9"/>
      <x:c r="C34" s="9"/>
      <x:c r="D34" s="9"/>
      <x:c r="E34" s="15"/>
      <x:c r="F34" s="16"/>
      <x:c r="G34" s="9"/>
      <x:c r="H34" s="9"/>
      <x:c r="I34" s="9"/>
      <x:c r="J34" s="17" t="str">
        <x:f>IF(OR(NOT(ISNUMBER(A34)),NOT(ISNUMBER(F34)),F34&lt;=0,I34=""),"",IF(I34="Ожидание","",IF(I34="Выигрыш",IF(AND(ISNUMBER(E34),E34&gt;=1),ROUND(F34*(E34-1),2),""),IF(I34="Проигрыш",-F34,IF(I34="Возврат",0,IF(I34="Продано",IF(AND(ISNUMBER(K34),K34&gt;=0),K34-F34,""),""))))))</x:f>
      </x:c>
      <x:c r="K34" s="16"/>
      <x:c r="L34" s="17" t="str">
        <x:f>IF(NOT(ISNUMBER(A34)),"",$B$4+SUMIFS($J$12:$J$511,$A$12:$A$511,"&lt;="&amp;A34)+SUMIFS('Движения'!$E$9:$E$208,'Движения'!$A$9:$A$208,"&lt;="&amp;A34))</x:f>
      </x:c>
      <x:c r="M34" s="17" t="str">
        <x:f>IF(ISNUMBER(J34),IF(OR(I34="Выигрыш",I34="Проигрыш",I34="Продано"),F34,0),"")</x:f>
      </x:c>
    </x:row>
    <x:row r="35" ht="22" customHeight="1">
      <x:c r="A35" s="11"/>
      <x:c r="B35" s="9"/>
      <x:c r="C35" s="9"/>
      <x:c r="D35" s="9"/>
      <x:c r="E35" s="15"/>
      <x:c r="F35" s="16"/>
      <x:c r="G35" s="9"/>
      <x:c r="H35" s="9"/>
      <x:c r="I35" s="9"/>
      <x:c r="J35" s="17" t="str">
        <x:f>IF(OR(NOT(ISNUMBER(A35)),NOT(ISNUMBER(F35)),F35&lt;=0,I35=""),"",IF(I35="Ожидание","",IF(I35="Выигрыш",IF(AND(ISNUMBER(E35),E35&gt;=1),ROUND(F35*(E35-1),2),""),IF(I35="Проигрыш",-F35,IF(I35="Возврат",0,IF(I35="Продано",IF(AND(ISNUMBER(K35),K35&gt;=0),K35-F35,""),""))))))</x:f>
      </x:c>
      <x:c r="K35" s="16"/>
      <x:c r="L35" s="17" t="str">
        <x:f>IF(NOT(ISNUMBER(A35)),"",$B$4+SUMIFS($J$12:$J$511,$A$12:$A$511,"&lt;="&amp;A35)+SUMIFS('Движения'!$E$9:$E$208,'Движения'!$A$9:$A$208,"&lt;="&amp;A35))</x:f>
      </x:c>
      <x:c r="M35" s="17" t="str">
        <x:f>IF(ISNUMBER(J35),IF(OR(I35="Выигрыш",I35="Проигрыш",I35="Продано"),F35,0),"")</x:f>
      </x:c>
    </x:row>
    <x:row r="36" ht="22" customHeight="1">
      <x:c r="A36" s="11"/>
      <x:c r="B36" s="9"/>
      <x:c r="C36" s="9"/>
      <x:c r="D36" s="9"/>
      <x:c r="E36" s="15"/>
      <x:c r="F36" s="16"/>
      <x:c r="G36" s="9"/>
      <x:c r="H36" s="9"/>
      <x:c r="I36" s="9"/>
      <x:c r="J36" s="17" t="str">
        <x:f>IF(OR(NOT(ISNUMBER(A36)),NOT(ISNUMBER(F36)),F36&lt;=0,I36=""),"",IF(I36="Ожидание","",IF(I36="Выигрыш",IF(AND(ISNUMBER(E36),E36&gt;=1),ROUND(F36*(E36-1),2),""),IF(I36="Проигрыш",-F36,IF(I36="Возврат",0,IF(I36="Продано",IF(AND(ISNUMBER(K36),K36&gt;=0),K36-F36,""),""))))))</x:f>
      </x:c>
      <x:c r="K36" s="16"/>
      <x:c r="L36" s="17" t="str">
        <x:f>IF(NOT(ISNUMBER(A36)),"",$B$4+SUMIFS($J$12:$J$511,$A$12:$A$511,"&lt;="&amp;A36)+SUMIFS('Движения'!$E$9:$E$208,'Движения'!$A$9:$A$208,"&lt;="&amp;A36))</x:f>
      </x:c>
      <x:c r="M36" s="17" t="str">
        <x:f>IF(ISNUMBER(J36),IF(OR(I36="Выигрыш",I36="Проигрыш",I36="Продано"),F36,0),"")</x:f>
      </x:c>
    </x:row>
    <x:row r="37" ht="22" customHeight="1">
      <x:c r="A37" s="11"/>
      <x:c r="B37" s="9"/>
      <x:c r="C37" s="9"/>
      <x:c r="D37" s="9"/>
      <x:c r="E37" s="15"/>
      <x:c r="F37" s="16"/>
      <x:c r="G37" s="9"/>
      <x:c r="H37" s="9"/>
      <x:c r="I37" s="9"/>
      <x:c r="J37" s="17" t="str">
        <x:f>IF(OR(NOT(ISNUMBER(A37)),NOT(ISNUMBER(F37)),F37&lt;=0,I37=""),"",IF(I37="Ожидание","",IF(I37="Выигрыш",IF(AND(ISNUMBER(E37),E37&gt;=1),ROUND(F37*(E37-1),2),""),IF(I37="Проигрыш",-F37,IF(I37="Возврат",0,IF(I37="Продано",IF(AND(ISNUMBER(K37),K37&gt;=0),K37-F37,""),""))))))</x:f>
      </x:c>
      <x:c r="K37" s="16"/>
      <x:c r="L37" s="17" t="str">
        <x:f>IF(NOT(ISNUMBER(A37)),"",$B$4+SUMIFS($J$12:$J$511,$A$12:$A$511,"&lt;="&amp;A37)+SUMIFS('Движения'!$E$9:$E$208,'Движения'!$A$9:$A$208,"&lt;="&amp;A37))</x:f>
      </x:c>
      <x:c r="M37" s="17" t="str">
        <x:f>IF(ISNUMBER(J37),IF(OR(I37="Выигрыш",I37="Проигрыш",I37="Продано"),F37,0),"")</x:f>
      </x:c>
    </x:row>
    <x:row r="38" ht="22" customHeight="1">
      <x:c r="A38" s="11"/>
      <x:c r="B38" s="9"/>
      <x:c r="C38" s="9"/>
      <x:c r="D38" s="9"/>
      <x:c r="E38" s="15"/>
      <x:c r="F38" s="16"/>
      <x:c r="G38" s="9"/>
      <x:c r="H38" s="9"/>
      <x:c r="I38" s="9"/>
      <x:c r="J38" s="17" t="str">
        <x:f>IF(OR(NOT(ISNUMBER(A38)),NOT(ISNUMBER(F38)),F38&lt;=0,I38=""),"",IF(I38="Ожидание","",IF(I38="Выигрыш",IF(AND(ISNUMBER(E38),E38&gt;=1),ROUND(F38*(E38-1),2),""),IF(I38="Проигрыш",-F38,IF(I38="Возврат",0,IF(I38="Продано",IF(AND(ISNUMBER(K38),K38&gt;=0),K38-F38,""),""))))))</x:f>
      </x:c>
      <x:c r="K38" s="16"/>
      <x:c r="L38" s="17" t="str">
        <x:f>IF(NOT(ISNUMBER(A38)),"",$B$4+SUMIFS($J$12:$J$511,$A$12:$A$511,"&lt;="&amp;A38)+SUMIFS('Движения'!$E$9:$E$208,'Движения'!$A$9:$A$208,"&lt;="&amp;A38))</x:f>
      </x:c>
      <x:c r="M38" s="17" t="str">
        <x:f>IF(ISNUMBER(J38),IF(OR(I38="Выигрыш",I38="Проигрыш",I38="Продано"),F38,0),"")</x:f>
      </x:c>
    </x:row>
    <x:row r="39" ht="22" customHeight="1">
      <x:c r="A39" s="11"/>
      <x:c r="B39" s="9"/>
      <x:c r="C39" s="9"/>
      <x:c r="D39" s="9"/>
      <x:c r="E39" s="15"/>
      <x:c r="F39" s="16"/>
      <x:c r="G39" s="9"/>
      <x:c r="H39" s="9"/>
      <x:c r="I39" s="9"/>
      <x:c r="J39" s="17" t="str">
        <x:f>IF(OR(NOT(ISNUMBER(A39)),NOT(ISNUMBER(F39)),F39&lt;=0,I39=""),"",IF(I39="Ожидание","",IF(I39="Выигрыш",IF(AND(ISNUMBER(E39),E39&gt;=1),ROUND(F39*(E39-1),2),""),IF(I39="Проигрыш",-F39,IF(I39="Возврат",0,IF(I39="Продано",IF(AND(ISNUMBER(K39),K39&gt;=0),K39-F39,""),""))))))</x:f>
      </x:c>
      <x:c r="K39" s="16"/>
      <x:c r="L39" s="17" t="str">
        <x:f>IF(NOT(ISNUMBER(A39)),"",$B$4+SUMIFS($J$12:$J$511,$A$12:$A$511,"&lt;="&amp;A39)+SUMIFS('Движения'!$E$9:$E$208,'Движения'!$A$9:$A$208,"&lt;="&amp;A39))</x:f>
      </x:c>
      <x:c r="M39" s="17" t="str">
        <x:f>IF(ISNUMBER(J39),IF(OR(I39="Выигрыш",I39="Проигрыш",I39="Продано"),F39,0),"")</x:f>
      </x:c>
    </x:row>
    <x:row r="40" ht="22" customHeight="1">
      <x:c r="A40" s="11"/>
      <x:c r="B40" s="9"/>
      <x:c r="C40" s="9"/>
      <x:c r="D40" s="9"/>
      <x:c r="E40" s="15"/>
      <x:c r="F40" s="16"/>
      <x:c r="G40" s="9"/>
      <x:c r="H40" s="9"/>
      <x:c r="I40" s="9"/>
      <x:c r="J40" s="17" t="str">
        <x:f>IF(OR(NOT(ISNUMBER(A40)),NOT(ISNUMBER(F40)),F40&lt;=0,I40=""),"",IF(I40="Ожидание","",IF(I40="Выигрыш",IF(AND(ISNUMBER(E40),E40&gt;=1),ROUND(F40*(E40-1),2),""),IF(I40="Проигрыш",-F40,IF(I40="Возврат",0,IF(I40="Продано",IF(AND(ISNUMBER(K40),K40&gt;=0),K40-F40,""),""))))))</x:f>
      </x:c>
      <x:c r="K40" s="16"/>
      <x:c r="L40" s="17" t="str">
        <x:f>IF(NOT(ISNUMBER(A40)),"",$B$4+SUMIFS($J$12:$J$511,$A$12:$A$511,"&lt;="&amp;A40)+SUMIFS('Движения'!$E$9:$E$208,'Движения'!$A$9:$A$208,"&lt;="&amp;A40))</x:f>
      </x:c>
      <x:c r="M40" s="17" t="str">
        <x:f>IF(ISNUMBER(J40),IF(OR(I40="Выигрыш",I40="Проигрыш",I40="Продано"),F40,0),"")</x:f>
      </x:c>
    </x:row>
    <x:row r="41" ht="22" customHeight="1">
      <x:c r="A41" s="11"/>
      <x:c r="B41" s="9"/>
      <x:c r="C41" s="9"/>
      <x:c r="D41" s="9"/>
      <x:c r="E41" s="15"/>
      <x:c r="F41" s="16"/>
      <x:c r="G41" s="9"/>
      <x:c r="H41" s="9"/>
      <x:c r="I41" s="9"/>
      <x:c r="J41" s="17" t="str">
        <x:f>IF(OR(NOT(ISNUMBER(A41)),NOT(ISNUMBER(F41)),F41&lt;=0,I41=""),"",IF(I41="Ожидание","",IF(I41="Выигрыш",IF(AND(ISNUMBER(E41),E41&gt;=1),ROUND(F41*(E41-1),2),""),IF(I41="Проигрыш",-F41,IF(I41="Возврат",0,IF(I41="Продано",IF(AND(ISNUMBER(K41),K41&gt;=0),K41-F41,""),""))))))</x:f>
      </x:c>
      <x:c r="K41" s="16"/>
      <x:c r="L41" s="17" t="str">
        <x:f>IF(NOT(ISNUMBER(A41)),"",$B$4+SUMIFS($J$12:$J$511,$A$12:$A$511,"&lt;="&amp;A41)+SUMIFS('Движения'!$E$9:$E$208,'Движения'!$A$9:$A$208,"&lt;="&amp;A41))</x:f>
      </x:c>
      <x:c r="M41" s="17" t="str">
        <x:f>IF(ISNUMBER(J41),IF(OR(I41="Выигрыш",I41="Проигрыш",I41="Продано"),F41,0),"")</x:f>
      </x:c>
    </x:row>
    <x:row r="42" ht="22" customHeight="1">
      <x:c r="A42" s="11"/>
      <x:c r="B42" s="9"/>
      <x:c r="C42" s="9"/>
      <x:c r="D42" s="9"/>
      <x:c r="E42" s="15"/>
      <x:c r="F42" s="16"/>
      <x:c r="G42" s="9"/>
      <x:c r="H42" s="9"/>
      <x:c r="I42" s="9"/>
      <x:c r="J42" s="17" t="str">
        <x:f>IF(OR(NOT(ISNUMBER(A42)),NOT(ISNUMBER(F42)),F42&lt;=0,I42=""),"",IF(I42="Ожидание","",IF(I42="Выигрыш",IF(AND(ISNUMBER(E42),E42&gt;=1),ROUND(F42*(E42-1),2),""),IF(I42="Проигрыш",-F42,IF(I42="Возврат",0,IF(I42="Продано",IF(AND(ISNUMBER(K42),K42&gt;=0),K42-F42,""),""))))))</x:f>
      </x:c>
      <x:c r="K42" s="16"/>
      <x:c r="L42" s="17" t="str">
        <x:f>IF(NOT(ISNUMBER(A42)),"",$B$4+SUMIFS($J$12:$J$511,$A$12:$A$511,"&lt;="&amp;A42)+SUMIFS('Движения'!$E$9:$E$208,'Движения'!$A$9:$A$208,"&lt;="&amp;A42))</x:f>
      </x:c>
      <x:c r="M42" s="17" t="str">
        <x:f>IF(ISNUMBER(J42),IF(OR(I42="Выигрыш",I42="Проигрыш",I42="Продано"),F42,0),"")</x:f>
      </x:c>
    </x:row>
    <x:row r="43" ht="22" customHeight="1">
      <x:c r="A43" s="11"/>
      <x:c r="B43" s="9"/>
      <x:c r="C43" s="9"/>
      <x:c r="D43" s="9"/>
      <x:c r="E43" s="15"/>
      <x:c r="F43" s="16"/>
      <x:c r="G43" s="9"/>
      <x:c r="H43" s="9"/>
      <x:c r="I43" s="9"/>
      <x:c r="J43" s="17" t="str">
        <x:f>IF(OR(NOT(ISNUMBER(A43)),NOT(ISNUMBER(F43)),F43&lt;=0,I43=""),"",IF(I43="Ожидание","",IF(I43="Выигрыш",IF(AND(ISNUMBER(E43),E43&gt;=1),ROUND(F43*(E43-1),2),""),IF(I43="Проигрыш",-F43,IF(I43="Возврат",0,IF(I43="Продано",IF(AND(ISNUMBER(K43),K43&gt;=0),K43-F43,""),""))))))</x:f>
      </x:c>
      <x:c r="K43" s="16"/>
      <x:c r="L43" s="17" t="str">
        <x:f>IF(NOT(ISNUMBER(A43)),"",$B$4+SUMIFS($J$12:$J$511,$A$12:$A$511,"&lt;="&amp;A43)+SUMIFS('Движения'!$E$9:$E$208,'Движения'!$A$9:$A$208,"&lt;="&amp;A43))</x:f>
      </x:c>
      <x:c r="M43" s="17" t="str">
        <x:f>IF(ISNUMBER(J43),IF(OR(I43="Выигрыш",I43="Проигрыш",I43="Продано"),F43,0),"")</x:f>
      </x:c>
    </x:row>
    <x:row r="44" ht="22" customHeight="1">
      <x:c r="A44" s="11"/>
      <x:c r="B44" s="9"/>
      <x:c r="C44" s="9"/>
      <x:c r="D44" s="9"/>
      <x:c r="E44" s="15"/>
      <x:c r="F44" s="16"/>
      <x:c r="G44" s="9"/>
      <x:c r="H44" s="9"/>
      <x:c r="I44" s="9"/>
      <x:c r="J44" s="17" t="str">
        <x:f>IF(OR(NOT(ISNUMBER(A44)),NOT(ISNUMBER(F44)),F44&lt;=0,I44=""),"",IF(I44="Ожидание","",IF(I44="Выигрыш",IF(AND(ISNUMBER(E44),E44&gt;=1),ROUND(F44*(E44-1),2),""),IF(I44="Проигрыш",-F44,IF(I44="Возврат",0,IF(I44="Продано",IF(AND(ISNUMBER(K44),K44&gt;=0),K44-F44,""),""))))))</x:f>
      </x:c>
      <x:c r="K44" s="16"/>
      <x:c r="L44" s="17" t="str">
        <x:f>IF(NOT(ISNUMBER(A44)),"",$B$4+SUMIFS($J$12:$J$511,$A$12:$A$511,"&lt;="&amp;A44)+SUMIFS('Движения'!$E$9:$E$208,'Движения'!$A$9:$A$208,"&lt;="&amp;A44))</x:f>
      </x:c>
      <x:c r="M44" s="17" t="str">
        <x:f>IF(ISNUMBER(J44),IF(OR(I44="Выигрыш",I44="Проигрыш",I44="Продано"),F44,0),"")</x:f>
      </x:c>
    </x:row>
    <x:row r="45" ht="22" customHeight="1">
      <x:c r="A45" s="11"/>
      <x:c r="B45" s="9"/>
      <x:c r="C45" s="9"/>
      <x:c r="D45" s="9"/>
      <x:c r="E45" s="15"/>
      <x:c r="F45" s="16"/>
      <x:c r="G45" s="9"/>
      <x:c r="H45" s="9"/>
      <x:c r="I45" s="9"/>
      <x:c r="J45" s="17" t="str">
        <x:f>IF(OR(NOT(ISNUMBER(A45)),NOT(ISNUMBER(F45)),F45&lt;=0,I45=""),"",IF(I45="Ожидание","",IF(I45="Выигрыш",IF(AND(ISNUMBER(E45),E45&gt;=1),ROUND(F45*(E45-1),2),""),IF(I45="Проигрыш",-F45,IF(I45="Возврат",0,IF(I45="Продано",IF(AND(ISNUMBER(K45),K45&gt;=0),K45-F45,""),""))))))</x:f>
      </x:c>
      <x:c r="K45" s="16"/>
      <x:c r="L45" s="17" t="str">
        <x:f>IF(NOT(ISNUMBER(A45)),"",$B$4+SUMIFS($J$12:$J$511,$A$12:$A$511,"&lt;="&amp;A45)+SUMIFS('Движения'!$E$9:$E$208,'Движения'!$A$9:$A$208,"&lt;="&amp;A45))</x:f>
      </x:c>
      <x:c r="M45" s="17" t="str">
        <x:f>IF(ISNUMBER(J45),IF(OR(I45="Выигрыш",I45="Проигрыш",I45="Продано"),F45,0),"")</x:f>
      </x:c>
    </x:row>
    <x:row r="46" ht="22" customHeight="1">
      <x:c r="A46" s="11"/>
      <x:c r="B46" s="9"/>
      <x:c r="C46" s="9"/>
      <x:c r="D46" s="9"/>
      <x:c r="E46" s="15"/>
      <x:c r="F46" s="16"/>
      <x:c r="G46" s="9"/>
      <x:c r="H46" s="9"/>
      <x:c r="I46" s="9"/>
      <x:c r="J46" s="17" t="str">
        <x:f>IF(OR(NOT(ISNUMBER(A46)),NOT(ISNUMBER(F46)),F46&lt;=0,I46=""),"",IF(I46="Ожидание","",IF(I46="Выигрыш",IF(AND(ISNUMBER(E46),E46&gt;=1),ROUND(F46*(E46-1),2),""),IF(I46="Проигрыш",-F46,IF(I46="Возврат",0,IF(I46="Продано",IF(AND(ISNUMBER(K46),K46&gt;=0),K46-F46,""),""))))))</x:f>
      </x:c>
      <x:c r="K46" s="16"/>
      <x:c r="L46" s="17" t="str">
        <x:f>IF(NOT(ISNUMBER(A46)),"",$B$4+SUMIFS($J$12:$J$511,$A$12:$A$511,"&lt;="&amp;A46)+SUMIFS('Движения'!$E$9:$E$208,'Движения'!$A$9:$A$208,"&lt;="&amp;A46))</x:f>
      </x:c>
      <x:c r="M46" s="17" t="str">
        <x:f>IF(ISNUMBER(J46),IF(OR(I46="Выигрыш",I46="Проигрыш",I46="Продано"),F46,0),"")</x:f>
      </x:c>
    </x:row>
    <x:row r="47" ht="22" customHeight="1">
      <x:c r="A47" s="11"/>
      <x:c r="B47" s="9"/>
      <x:c r="C47" s="9"/>
      <x:c r="D47" s="9"/>
      <x:c r="E47" s="15"/>
      <x:c r="F47" s="16"/>
      <x:c r="G47" s="9"/>
      <x:c r="H47" s="9"/>
      <x:c r="I47" s="9"/>
      <x:c r="J47" s="17" t="str">
        <x:f>IF(OR(NOT(ISNUMBER(A47)),NOT(ISNUMBER(F47)),F47&lt;=0,I47=""),"",IF(I47="Ожидание","",IF(I47="Выигрыш",IF(AND(ISNUMBER(E47),E47&gt;=1),ROUND(F47*(E47-1),2),""),IF(I47="Проигрыш",-F47,IF(I47="Возврат",0,IF(I47="Продано",IF(AND(ISNUMBER(K47),K47&gt;=0),K47-F47,""),""))))))</x:f>
      </x:c>
      <x:c r="K47" s="16"/>
      <x:c r="L47" s="17" t="str">
        <x:f>IF(NOT(ISNUMBER(A47)),"",$B$4+SUMIFS($J$12:$J$511,$A$12:$A$511,"&lt;="&amp;A47)+SUMIFS('Движения'!$E$9:$E$208,'Движения'!$A$9:$A$208,"&lt;="&amp;A47))</x:f>
      </x:c>
      <x:c r="M47" s="17" t="str">
        <x:f>IF(ISNUMBER(J47),IF(OR(I47="Выигрыш",I47="Проигрыш",I47="Продано"),F47,0),"")</x:f>
      </x:c>
    </x:row>
    <x:row r="48" ht="22" customHeight="1">
      <x:c r="A48" s="11"/>
      <x:c r="B48" s="9"/>
      <x:c r="C48" s="9"/>
      <x:c r="D48" s="9"/>
      <x:c r="E48" s="15"/>
      <x:c r="F48" s="16"/>
      <x:c r="G48" s="9"/>
      <x:c r="H48" s="9"/>
      <x:c r="I48" s="9"/>
      <x:c r="J48" s="17" t="str">
        <x:f>IF(OR(NOT(ISNUMBER(A48)),NOT(ISNUMBER(F48)),F48&lt;=0,I48=""),"",IF(I48="Ожидание","",IF(I48="Выигрыш",IF(AND(ISNUMBER(E48),E48&gt;=1),ROUND(F48*(E48-1),2),""),IF(I48="Проигрыш",-F48,IF(I48="Возврат",0,IF(I48="Продано",IF(AND(ISNUMBER(K48),K48&gt;=0),K48-F48,""),""))))))</x:f>
      </x:c>
      <x:c r="K48" s="16"/>
      <x:c r="L48" s="17" t="str">
        <x:f>IF(NOT(ISNUMBER(A48)),"",$B$4+SUMIFS($J$12:$J$511,$A$12:$A$511,"&lt;="&amp;A48)+SUMIFS('Движения'!$E$9:$E$208,'Движения'!$A$9:$A$208,"&lt;="&amp;A48))</x:f>
      </x:c>
      <x:c r="M48" s="17" t="str">
        <x:f>IF(ISNUMBER(J48),IF(OR(I48="Выигрыш",I48="Проигрыш",I48="Продано"),F48,0),"")</x:f>
      </x:c>
    </x:row>
    <x:row r="49" ht="22" customHeight="1">
      <x:c r="A49" s="11"/>
      <x:c r="B49" s="9"/>
      <x:c r="C49" s="9"/>
      <x:c r="D49" s="9"/>
      <x:c r="E49" s="15"/>
      <x:c r="F49" s="16"/>
      <x:c r="G49" s="9"/>
      <x:c r="H49" s="9"/>
      <x:c r="I49" s="9"/>
      <x:c r="J49" s="17" t="str">
        <x:f>IF(OR(NOT(ISNUMBER(A49)),NOT(ISNUMBER(F49)),F49&lt;=0,I49=""),"",IF(I49="Ожидание","",IF(I49="Выигрыш",IF(AND(ISNUMBER(E49),E49&gt;=1),ROUND(F49*(E49-1),2),""),IF(I49="Проигрыш",-F49,IF(I49="Возврат",0,IF(I49="Продано",IF(AND(ISNUMBER(K49),K49&gt;=0),K49-F49,""),""))))))</x:f>
      </x:c>
      <x:c r="K49" s="16"/>
      <x:c r="L49" s="17" t="str">
        <x:f>IF(NOT(ISNUMBER(A49)),"",$B$4+SUMIFS($J$12:$J$511,$A$12:$A$511,"&lt;="&amp;A49)+SUMIFS('Движения'!$E$9:$E$208,'Движения'!$A$9:$A$208,"&lt;="&amp;A49))</x:f>
      </x:c>
      <x:c r="M49" s="17" t="str">
        <x:f>IF(ISNUMBER(J49),IF(OR(I49="Выигрыш",I49="Проигрыш",I49="Продано"),F49,0),"")</x:f>
      </x:c>
    </x:row>
    <x:row r="50" ht="22" customHeight="1">
      <x:c r="A50" s="11"/>
      <x:c r="B50" s="9"/>
      <x:c r="C50" s="9"/>
      <x:c r="D50" s="9"/>
      <x:c r="E50" s="15"/>
      <x:c r="F50" s="16"/>
      <x:c r="G50" s="9"/>
      <x:c r="H50" s="9"/>
      <x:c r="I50" s="9"/>
      <x:c r="J50" s="17" t="str">
        <x:f>IF(OR(NOT(ISNUMBER(A50)),NOT(ISNUMBER(F50)),F50&lt;=0,I50=""),"",IF(I50="Ожидание","",IF(I50="Выигрыш",IF(AND(ISNUMBER(E50),E50&gt;=1),ROUND(F50*(E50-1),2),""),IF(I50="Проигрыш",-F50,IF(I50="Возврат",0,IF(I50="Продано",IF(AND(ISNUMBER(K50),K50&gt;=0),K50-F50,""),""))))))</x:f>
      </x:c>
      <x:c r="K50" s="16"/>
      <x:c r="L50" s="17" t="str">
        <x:f>IF(NOT(ISNUMBER(A50)),"",$B$4+SUMIFS($J$12:$J$511,$A$12:$A$511,"&lt;="&amp;A50)+SUMIFS('Движения'!$E$9:$E$208,'Движения'!$A$9:$A$208,"&lt;="&amp;A50))</x:f>
      </x:c>
      <x:c r="M50" s="17" t="str">
        <x:f>IF(ISNUMBER(J50),IF(OR(I50="Выигрыш",I50="Проигрыш",I50="Продано"),F50,0),"")</x:f>
      </x:c>
    </x:row>
    <x:row r="51" ht="22" customHeight="1">
      <x:c r="A51" s="11"/>
      <x:c r="B51" s="9"/>
      <x:c r="C51" s="9"/>
      <x:c r="D51" s="9"/>
      <x:c r="E51" s="15"/>
      <x:c r="F51" s="16"/>
      <x:c r="G51" s="9"/>
      <x:c r="H51" s="9"/>
      <x:c r="I51" s="9"/>
      <x:c r="J51" s="17" t="str">
        <x:f>IF(OR(NOT(ISNUMBER(A51)),NOT(ISNUMBER(F51)),F51&lt;=0,I51=""),"",IF(I51="Ожидание","",IF(I51="Выигрыш",IF(AND(ISNUMBER(E51),E51&gt;=1),ROUND(F51*(E51-1),2),""),IF(I51="Проигрыш",-F51,IF(I51="Возврат",0,IF(I51="Продано",IF(AND(ISNUMBER(K51),K51&gt;=0),K51-F51,""),""))))))</x:f>
      </x:c>
      <x:c r="K51" s="16"/>
      <x:c r="L51" s="17" t="str">
        <x:f>IF(NOT(ISNUMBER(A51)),"",$B$4+SUMIFS($J$12:$J$511,$A$12:$A$511,"&lt;="&amp;A51)+SUMIFS('Движения'!$E$9:$E$208,'Движения'!$A$9:$A$208,"&lt;="&amp;A51))</x:f>
      </x:c>
      <x:c r="M51" s="17" t="str">
        <x:f>IF(ISNUMBER(J51),IF(OR(I51="Выигрыш",I51="Проигрыш",I51="Продано"),F51,0),"")</x:f>
      </x:c>
    </x:row>
    <x:row r="52" ht="22" customHeight="1">
      <x:c r="A52" s="11"/>
      <x:c r="B52" s="9"/>
      <x:c r="C52" s="9"/>
      <x:c r="D52" s="9"/>
      <x:c r="E52" s="15"/>
      <x:c r="F52" s="16"/>
      <x:c r="G52" s="9"/>
      <x:c r="H52" s="9"/>
      <x:c r="I52" s="9"/>
      <x:c r="J52" s="17" t="str">
        <x:f>IF(OR(NOT(ISNUMBER(A52)),NOT(ISNUMBER(F52)),F52&lt;=0,I52=""),"",IF(I52="Ожидание","",IF(I52="Выигрыш",IF(AND(ISNUMBER(E52),E52&gt;=1),ROUND(F52*(E52-1),2),""),IF(I52="Проигрыш",-F52,IF(I52="Возврат",0,IF(I52="Продано",IF(AND(ISNUMBER(K52),K52&gt;=0),K52-F52,""),""))))))</x:f>
      </x:c>
      <x:c r="K52" s="16"/>
      <x:c r="L52" s="17" t="str">
        <x:f>IF(NOT(ISNUMBER(A52)),"",$B$4+SUMIFS($J$12:$J$511,$A$12:$A$511,"&lt;="&amp;A52)+SUMIFS('Движения'!$E$9:$E$208,'Движения'!$A$9:$A$208,"&lt;="&amp;A52))</x:f>
      </x:c>
      <x:c r="M52" s="17" t="str">
        <x:f>IF(ISNUMBER(J52),IF(OR(I52="Выигрыш",I52="Проигрыш",I52="Продано"),F52,0),"")</x:f>
      </x:c>
    </x:row>
    <x:row r="53" ht="22" customHeight="1">
      <x:c r="A53" s="11"/>
      <x:c r="B53" s="9"/>
      <x:c r="C53" s="9"/>
      <x:c r="D53" s="9"/>
      <x:c r="E53" s="15"/>
      <x:c r="F53" s="16"/>
      <x:c r="G53" s="9"/>
      <x:c r="H53" s="9"/>
      <x:c r="I53" s="9"/>
      <x:c r="J53" s="17" t="str">
        <x:f>IF(OR(NOT(ISNUMBER(A53)),NOT(ISNUMBER(F53)),F53&lt;=0,I53=""),"",IF(I53="Ожидание","",IF(I53="Выигрыш",IF(AND(ISNUMBER(E53),E53&gt;=1),ROUND(F53*(E53-1),2),""),IF(I53="Проигрыш",-F53,IF(I53="Возврат",0,IF(I53="Продано",IF(AND(ISNUMBER(K53),K53&gt;=0),K53-F53,""),""))))))</x:f>
      </x:c>
      <x:c r="K53" s="16"/>
      <x:c r="L53" s="17" t="str">
        <x:f>IF(NOT(ISNUMBER(A53)),"",$B$4+SUMIFS($J$12:$J$511,$A$12:$A$511,"&lt;="&amp;A53)+SUMIFS('Движения'!$E$9:$E$208,'Движения'!$A$9:$A$208,"&lt;="&amp;A53))</x:f>
      </x:c>
      <x:c r="M53" s="17" t="str">
        <x:f>IF(ISNUMBER(J53),IF(OR(I53="Выигрыш",I53="Проигрыш",I53="Продано"),F53,0),"")</x:f>
      </x:c>
    </x:row>
    <x:row r="54" ht="22" customHeight="1">
      <x:c r="A54" s="11"/>
      <x:c r="B54" s="9"/>
      <x:c r="C54" s="9"/>
      <x:c r="D54" s="9"/>
      <x:c r="E54" s="15"/>
      <x:c r="F54" s="16"/>
      <x:c r="G54" s="9"/>
      <x:c r="H54" s="9"/>
      <x:c r="I54" s="9"/>
      <x:c r="J54" s="17" t="str">
        <x:f>IF(OR(NOT(ISNUMBER(A54)),NOT(ISNUMBER(F54)),F54&lt;=0,I54=""),"",IF(I54="Ожидание","",IF(I54="Выигрыш",IF(AND(ISNUMBER(E54),E54&gt;=1),ROUND(F54*(E54-1),2),""),IF(I54="Проигрыш",-F54,IF(I54="Возврат",0,IF(I54="Продано",IF(AND(ISNUMBER(K54),K54&gt;=0),K54-F54,""),""))))))</x:f>
      </x:c>
      <x:c r="K54" s="16"/>
      <x:c r="L54" s="17" t="str">
        <x:f>IF(NOT(ISNUMBER(A54)),"",$B$4+SUMIFS($J$12:$J$511,$A$12:$A$511,"&lt;="&amp;A54)+SUMIFS('Движения'!$E$9:$E$208,'Движения'!$A$9:$A$208,"&lt;="&amp;A54))</x:f>
      </x:c>
      <x:c r="M54" s="17" t="str">
        <x:f>IF(ISNUMBER(J54),IF(OR(I54="Выигрыш",I54="Проигрыш",I54="Продано"),F54,0),"")</x:f>
      </x:c>
    </x:row>
    <x:row r="55" ht="22" customHeight="1">
      <x:c r="A55" s="11"/>
      <x:c r="B55" s="9"/>
      <x:c r="C55" s="9"/>
      <x:c r="D55" s="9"/>
      <x:c r="E55" s="15"/>
      <x:c r="F55" s="16"/>
      <x:c r="G55" s="9"/>
      <x:c r="H55" s="9"/>
      <x:c r="I55" s="9"/>
      <x:c r="J55" s="17" t="str">
        <x:f>IF(OR(NOT(ISNUMBER(A55)),NOT(ISNUMBER(F55)),F55&lt;=0,I55=""),"",IF(I55="Ожидание","",IF(I55="Выигрыш",IF(AND(ISNUMBER(E55),E55&gt;=1),ROUND(F55*(E55-1),2),""),IF(I55="Проигрыш",-F55,IF(I55="Возврат",0,IF(I55="Продано",IF(AND(ISNUMBER(K55),K55&gt;=0),K55-F55,""),""))))))</x:f>
      </x:c>
      <x:c r="K55" s="16"/>
      <x:c r="L55" s="17" t="str">
        <x:f>IF(NOT(ISNUMBER(A55)),"",$B$4+SUMIFS($J$12:$J$511,$A$12:$A$511,"&lt;="&amp;A55)+SUMIFS('Движения'!$E$9:$E$208,'Движения'!$A$9:$A$208,"&lt;="&amp;A55))</x:f>
      </x:c>
      <x:c r="M55" s="17" t="str">
        <x:f>IF(ISNUMBER(J55),IF(OR(I55="Выигрыш",I55="Проигрыш",I55="Продано"),F55,0),"")</x:f>
      </x:c>
    </x:row>
    <x:row r="56" ht="22" customHeight="1">
      <x:c r="A56" s="11"/>
      <x:c r="B56" s="9"/>
      <x:c r="C56" s="9"/>
      <x:c r="D56" s="9"/>
      <x:c r="E56" s="15"/>
      <x:c r="F56" s="16"/>
      <x:c r="G56" s="9"/>
      <x:c r="H56" s="9"/>
      <x:c r="I56" s="9"/>
      <x:c r="J56" s="17" t="str">
        <x:f>IF(OR(NOT(ISNUMBER(A56)),NOT(ISNUMBER(F56)),F56&lt;=0,I56=""),"",IF(I56="Ожидание","",IF(I56="Выигрыш",IF(AND(ISNUMBER(E56),E56&gt;=1),ROUND(F56*(E56-1),2),""),IF(I56="Проигрыш",-F56,IF(I56="Возврат",0,IF(I56="Продано",IF(AND(ISNUMBER(K56),K56&gt;=0),K56-F56,""),""))))))</x:f>
      </x:c>
      <x:c r="K56" s="16"/>
      <x:c r="L56" s="17" t="str">
        <x:f>IF(NOT(ISNUMBER(A56)),"",$B$4+SUMIFS($J$12:$J$511,$A$12:$A$511,"&lt;="&amp;A56)+SUMIFS('Движения'!$E$9:$E$208,'Движения'!$A$9:$A$208,"&lt;="&amp;A56))</x:f>
      </x:c>
      <x:c r="M56" s="17" t="str">
        <x:f>IF(ISNUMBER(J56),IF(OR(I56="Выигрыш",I56="Проигрыш",I56="Продано"),F56,0),"")</x:f>
      </x:c>
    </x:row>
    <x:row r="57" ht="22" customHeight="1">
      <x:c r="A57" s="11"/>
      <x:c r="B57" s="9"/>
      <x:c r="C57" s="9"/>
      <x:c r="D57" s="9"/>
      <x:c r="E57" s="15"/>
      <x:c r="F57" s="16"/>
      <x:c r="G57" s="9"/>
      <x:c r="H57" s="9"/>
      <x:c r="I57" s="9"/>
      <x:c r="J57" s="17" t="str">
        <x:f>IF(OR(NOT(ISNUMBER(A57)),NOT(ISNUMBER(F57)),F57&lt;=0,I57=""),"",IF(I57="Ожидание","",IF(I57="Выигрыш",IF(AND(ISNUMBER(E57),E57&gt;=1),ROUND(F57*(E57-1),2),""),IF(I57="Проигрыш",-F57,IF(I57="Возврат",0,IF(I57="Продано",IF(AND(ISNUMBER(K57),K57&gt;=0),K57-F57,""),""))))))</x:f>
      </x:c>
      <x:c r="K57" s="16"/>
      <x:c r="L57" s="17" t="str">
        <x:f>IF(NOT(ISNUMBER(A57)),"",$B$4+SUMIFS($J$12:$J$511,$A$12:$A$511,"&lt;="&amp;A57)+SUMIFS('Движения'!$E$9:$E$208,'Движения'!$A$9:$A$208,"&lt;="&amp;A57))</x:f>
      </x:c>
      <x:c r="M57" s="17" t="str">
        <x:f>IF(ISNUMBER(J57),IF(OR(I57="Выигрыш",I57="Проигрыш",I57="Продано"),F57,0),"")</x:f>
      </x:c>
    </x:row>
    <x:row r="58" ht="22" customHeight="1">
      <x:c r="A58" s="11"/>
      <x:c r="B58" s="9"/>
      <x:c r="C58" s="9"/>
      <x:c r="D58" s="9"/>
      <x:c r="E58" s="15"/>
      <x:c r="F58" s="16"/>
      <x:c r="G58" s="9"/>
      <x:c r="H58" s="9"/>
      <x:c r="I58" s="9"/>
      <x:c r="J58" s="17" t="str">
        <x:f>IF(OR(NOT(ISNUMBER(A58)),NOT(ISNUMBER(F58)),F58&lt;=0,I58=""),"",IF(I58="Ожидание","",IF(I58="Выигрыш",IF(AND(ISNUMBER(E58),E58&gt;=1),ROUND(F58*(E58-1),2),""),IF(I58="Проигрыш",-F58,IF(I58="Возврат",0,IF(I58="Продано",IF(AND(ISNUMBER(K58),K58&gt;=0),K58-F58,""),""))))))</x:f>
      </x:c>
      <x:c r="K58" s="16"/>
      <x:c r="L58" s="17" t="str">
        <x:f>IF(NOT(ISNUMBER(A58)),"",$B$4+SUMIFS($J$12:$J$511,$A$12:$A$511,"&lt;="&amp;A58)+SUMIFS('Движения'!$E$9:$E$208,'Движения'!$A$9:$A$208,"&lt;="&amp;A58))</x:f>
      </x:c>
      <x:c r="M58" s="17" t="str">
        <x:f>IF(ISNUMBER(J58),IF(OR(I58="Выигрыш",I58="Проигрыш",I58="Продано"),F58,0),"")</x:f>
      </x:c>
    </x:row>
    <x:row r="59" ht="22" customHeight="1">
      <x:c r="A59" s="11"/>
      <x:c r="B59" s="9"/>
      <x:c r="C59" s="9"/>
      <x:c r="D59" s="9"/>
      <x:c r="E59" s="15"/>
      <x:c r="F59" s="16"/>
      <x:c r="G59" s="9"/>
      <x:c r="H59" s="9"/>
      <x:c r="I59" s="9"/>
      <x:c r="J59" s="17" t="str">
        <x:f>IF(OR(NOT(ISNUMBER(A59)),NOT(ISNUMBER(F59)),F59&lt;=0,I59=""),"",IF(I59="Ожидание","",IF(I59="Выигрыш",IF(AND(ISNUMBER(E59),E59&gt;=1),ROUND(F59*(E59-1),2),""),IF(I59="Проигрыш",-F59,IF(I59="Возврат",0,IF(I59="Продано",IF(AND(ISNUMBER(K59),K59&gt;=0),K59-F59,""),""))))))</x:f>
      </x:c>
      <x:c r="K59" s="16"/>
      <x:c r="L59" s="17" t="str">
        <x:f>IF(NOT(ISNUMBER(A59)),"",$B$4+SUMIFS($J$12:$J$511,$A$12:$A$511,"&lt;="&amp;A59)+SUMIFS('Движения'!$E$9:$E$208,'Движения'!$A$9:$A$208,"&lt;="&amp;A59))</x:f>
      </x:c>
      <x:c r="M59" s="17" t="str">
        <x:f>IF(ISNUMBER(J59),IF(OR(I59="Выигрыш",I59="Проигрыш",I59="Продано"),F59,0),"")</x:f>
      </x:c>
    </x:row>
    <x:row r="60" ht="22" customHeight="1">
      <x:c r="A60" s="11"/>
      <x:c r="B60" s="9"/>
      <x:c r="C60" s="9"/>
      <x:c r="D60" s="9"/>
      <x:c r="E60" s="15"/>
      <x:c r="F60" s="16"/>
      <x:c r="G60" s="9"/>
      <x:c r="H60" s="9"/>
      <x:c r="I60" s="9"/>
      <x:c r="J60" s="17" t="str">
        <x:f>IF(OR(NOT(ISNUMBER(A60)),NOT(ISNUMBER(F60)),F60&lt;=0,I60=""),"",IF(I60="Ожидание","",IF(I60="Выигрыш",IF(AND(ISNUMBER(E60),E60&gt;=1),ROUND(F60*(E60-1),2),""),IF(I60="Проигрыш",-F60,IF(I60="Возврат",0,IF(I60="Продано",IF(AND(ISNUMBER(K60),K60&gt;=0),K60-F60,""),""))))))</x:f>
      </x:c>
      <x:c r="K60" s="16"/>
      <x:c r="L60" s="17" t="str">
        <x:f>IF(NOT(ISNUMBER(A60)),"",$B$4+SUMIFS($J$12:$J$511,$A$12:$A$511,"&lt;="&amp;A60)+SUMIFS('Движения'!$E$9:$E$208,'Движения'!$A$9:$A$208,"&lt;="&amp;A60))</x:f>
      </x:c>
      <x:c r="M60" s="17" t="str">
        <x:f>IF(ISNUMBER(J60),IF(OR(I60="Выигрыш",I60="Проигрыш",I60="Продано"),F60,0),"")</x:f>
      </x:c>
    </x:row>
    <x:row r="61" ht="22" customHeight="1">
      <x:c r="A61" s="11"/>
      <x:c r="B61" s="9"/>
      <x:c r="C61" s="9"/>
      <x:c r="D61" s="9"/>
      <x:c r="E61" s="15"/>
      <x:c r="F61" s="16"/>
      <x:c r="G61" s="9"/>
      <x:c r="H61" s="9"/>
      <x:c r="I61" s="9"/>
      <x:c r="J61" s="17" t="str">
        <x:f>IF(OR(NOT(ISNUMBER(A61)),NOT(ISNUMBER(F61)),F61&lt;=0,I61=""),"",IF(I61="Ожидание","",IF(I61="Выигрыш",IF(AND(ISNUMBER(E61),E61&gt;=1),ROUND(F61*(E61-1),2),""),IF(I61="Проигрыш",-F61,IF(I61="Возврат",0,IF(I61="Продано",IF(AND(ISNUMBER(K61),K61&gt;=0),K61-F61,""),""))))))</x:f>
      </x:c>
      <x:c r="K61" s="16"/>
      <x:c r="L61" s="17" t="str">
        <x:f>IF(NOT(ISNUMBER(A61)),"",$B$4+SUMIFS($J$12:$J$511,$A$12:$A$511,"&lt;="&amp;A61)+SUMIFS('Движения'!$E$9:$E$208,'Движения'!$A$9:$A$208,"&lt;="&amp;A61))</x:f>
      </x:c>
      <x:c r="M61" s="17" t="str">
        <x:f>IF(ISNUMBER(J61),IF(OR(I61="Выигрыш",I61="Проигрыш",I61="Продано"),F61,0),"")</x:f>
      </x:c>
    </x:row>
    <x:row r="62" ht="22" customHeight="1">
      <x:c r="A62" s="11"/>
      <x:c r="B62" s="9"/>
      <x:c r="C62" s="9"/>
      <x:c r="D62" s="9"/>
      <x:c r="E62" s="15"/>
      <x:c r="F62" s="16"/>
      <x:c r="G62" s="9"/>
      <x:c r="H62" s="9"/>
      <x:c r="I62" s="9"/>
      <x:c r="J62" s="17" t="str">
        <x:f>IF(OR(NOT(ISNUMBER(A62)),NOT(ISNUMBER(F62)),F62&lt;=0,I62=""),"",IF(I62="Ожидание","",IF(I62="Выигрыш",IF(AND(ISNUMBER(E62),E62&gt;=1),ROUND(F62*(E62-1),2),""),IF(I62="Проигрыш",-F62,IF(I62="Возврат",0,IF(I62="Продано",IF(AND(ISNUMBER(K62),K62&gt;=0),K62-F62,""),""))))))</x:f>
      </x:c>
      <x:c r="K62" s="16"/>
      <x:c r="L62" s="17" t="str">
        <x:f>IF(NOT(ISNUMBER(A62)),"",$B$4+SUMIFS($J$12:$J$511,$A$12:$A$511,"&lt;="&amp;A62)+SUMIFS('Движения'!$E$9:$E$208,'Движения'!$A$9:$A$208,"&lt;="&amp;A62))</x:f>
      </x:c>
      <x:c r="M62" s="17" t="str">
        <x:f>IF(ISNUMBER(J62),IF(OR(I62="Выигрыш",I62="Проигрыш",I62="Продано"),F62,0),"")</x:f>
      </x:c>
    </x:row>
    <x:row r="63" ht="22" customHeight="1">
      <x:c r="A63" s="11"/>
      <x:c r="B63" s="9"/>
      <x:c r="C63" s="9"/>
      <x:c r="D63" s="9"/>
      <x:c r="E63" s="15"/>
      <x:c r="F63" s="16"/>
      <x:c r="G63" s="9"/>
      <x:c r="H63" s="9"/>
      <x:c r="I63" s="9"/>
      <x:c r="J63" s="17" t="str">
        <x:f>IF(OR(NOT(ISNUMBER(A63)),NOT(ISNUMBER(F63)),F63&lt;=0,I63=""),"",IF(I63="Ожидание","",IF(I63="Выигрыш",IF(AND(ISNUMBER(E63),E63&gt;=1),ROUND(F63*(E63-1),2),""),IF(I63="Проигрыш",-F63,IF(I63="Возврат",0,IF(I63="Продано",IF(AND(ISNUMBER(K63),K63&gt;=0),K63-F63,""),""))))))</x:f>
      </x:c>
      <x:c r="K63" s="16"/>
      <x:c r="L63" s="17" t="str">
        <x:f>IF(NOT(ISNUMBER(A63)),"",$B$4+SUMIFS($J$12:$J$511,$A$12:$A$511,"&lt;="&amp;A63)+SUMIFS('Движения'!$E$9:$E$208,'Движения'!$A$9:$A$208,"&lt;="&amp;A63))</x:f>
      </x:c>
      <x:c r="M63" s="17" t="str">
        <x:f>IF(ISNUMBER(J63),IF(OR(I63="Выигрыш",I63="Проигрыш",I63="Продано"),F63,0),"")</x:f>
      </x:c>
    </x:row>
    <x:row r="64" ht="22" customHeight="1">
      <x:c r="A64" s="11"/>
      <x:c r="B64" s="9"/>
      <x:c r="C64" s="9"/>
      <x:c r="D64" s="9"/>
      <x:c r="E64" s="15"/>
      <x:c r="F64" s="16"/>
      <x:c r="G64" s="9"/>
      <x:c r="H64" s="9"/>
      <x:c r="I64" s="9"/>
      <x:c r="J64" s="17" t="str">
        <x:f>IF(OR(NOT(ISNUMBER(A64)),NOT(ISNUMBER(F64)),F64&lt;=0,I64=""),"",IF(I64="Ожидание","",IF(I64="Выигрыш",IF(AND(ISNUMBER(E64),E64&gt;=1),ROUND(F64*(E64-1),2),""),IF(I64="Проигрыш",-F64,IF(I64="Возврат",0,IF(I64="Продано",IF(AND(ISNUMBER(K64),K64&gt;=0),K64-F64,""),""))))))</x:f>
      </x:c>
      <x:c r="K64" s="16"/>
      <x:c r="L64" s="17" t="str">
        <x:f>IF(NOT(ISNUMBER(A64)),"",$B$4+SUMIFS($J$12:$J$511,$A$12:$A$511,"&lt;="&amp;A64)+SUMIFS('Движения'!$E$9:$E$208,'Движения'!$A$9:$A$208,"&lt;="&amp;A64))</x:f>
      </x:c>
      <x:c r="M64" s="17" t="str">
        <x:f>IF(ISNUMBER(J64),IF(OR(I64="Выигрыш",I64="Проигрыш",I64="Продано"),F64,0),"")</x:f>
      </x:c>
    </x:row>
    <x:row r="65" ht="22" customHeight="1">
      <x:c r="A65" s="11"/>
      <x:c r="B65" s="9"/>
      <x:c r="C65" s="9"/>
      <x:c r="D65" s="9"/>
      <x:c r="E65" s="15"/>
      <x:c r="F65" s="16"/>
      <x:c r="G65" s="9"/>
      <x:c r="H65" s="9"/>
      <x:c r="I65" s="9"/>
      <x:c r="J65" s="17" t="str">
        <x:f>IF(OR(NOT(ISNUMBER(A65)),NOT(ISNUMBER(F65)),F65&lt;=0,I65=""),"",IF(I65="Ожидание","",IF(I65="Выигрыш",IF(AND(ISNUMBER(E65),E65&gt;=1),ROUND(F65*(E65-1),2),""),IF(I65="Проигрыш",-F65,IF(I65="Возврат",0,IF(I65="Продано",IF(AND(ISNUMBER(K65),K65&gt;=0),K65-F65,""),""))))))</x:f>
      </x:c>
      <x:c r="K65" s="16"/>
      <x:c r="L65" s="17" t="str">
        <x:f>IF(NOT(ISNUMBER(A65)),"",$B$4+SUMIFS($J$12:$J$511,$A$12:$A$511,"&lt;="&amp;A65)+SUMIFS('Движения'!$E$9:$E$208,'Движения'!$A$9:$A$208,"&lt;="&amp;A65))</x:f>
      </x:c>
      <x:c r="M65" s="17" t="str">
        <x:f>IF(ISNUMBER(J65),IF(OR(I65="Выигрыш",I65="Проигрыш",I65="Продано"),F65,0),"")</x:f>
      </x:c>
    </x:row>
    <x:row r="66" ht="22" customHeight="1">
      <x:c r="A66" s="11"/>
      <x:c r="B66" s="9"/>
      <x:c r="C66" s="9"/>
      <x:c r="D66" s="9"/>
      <x:c r="E66" s="15"/>
      <x:c r="F66" s="16"/>
      <x:c r="G66" s="9"/>
      <x:c r="H66" s="9"/>
      <x:c r="I66" s="9"/>
      <x:c r="J66" s="17" t="str">
        <x:f>IF(OR(NOT(ISNUMBER(A66)),NOT(ISNUMBER(F66)),F66&lt;=0,I66=""),"",IF(I66="Ожидание","",IF(I66="Выигрыш",IF(AND(ISNUMBER(E66),E66&gt;=1),ROUND(F66*(E66-1),2),""),IF(I66="Проигрыш",-F66,IF(I66="Возврат",0,IF(I66="Продано",IF(AND(ISNUMBER(K66),K66&gt;=0),K66-F66,""),""))))))</x:f>
      </x:c>
      <x:c r="K66" s="16"/>
      <x:c r="L66" s="17" t="str">
        <x:f>IF(NOT(ISNUMBER(A66)),"",$B$4+SUMIFS($J$12:$J$511,$A$12:$A$511,"&lt;="&amp;A66)+SUMIFS('Движения'!$E$9:$E$208,'Движения'!$A$9:$A$208,"&lt;="&amp;A66))</x:f>
      </x:c>
      <x:c r="M66" s="17" t="str">
        <x:f>IF(ISNUMBER(J66),IF(OR(I66="Выигрыш",I66="Проигрыш",I66="Продано"),F66,0),"")</x:f>
      </x:c>
    </x:row>
    <x:row r="67" ht="22" customHeight="1">
      <x:c r="A67" s="11"/>
      <x:c r="B67" s="9"/>
      <x:c r="C67" s="9"/>
      <x:c r="D67" s="9"/>
      <x:c r="E67" s="15"/>
      <x:c r="F67" s="16"/>
      <x:c r="G67" s="9"/>
      <x:c r="H67" s="9"/>
      <x:c r="I67" s="9"/>
      <x:c r="J67" s="17" t="str">
        <x:f>IF(OR(NOT(ISNUMBER(A67)),NOT(ISNUMBER(F67)),F67&lt;=0,I67=""),"",IF(I67="Ожидание","",IF(I67="Выигрыш",IF(AND(ISNUMBER(E67),E67&gt;=1),ROUND(F67*(E67-1),2),""),IF(I67="Проигрыш",-F67,IF(I67="Возврат",0,IF(I67="Продано",IF(AND(ISNUMBER(K67),K67&gt;=0),K67-F67,""),""))))))</x:f>
      </x:c>
      <x:c r="K67" s="16"/>
      <x:c r="L67" s="17" t="str">
        <x:f>IF(NOT(ISNUMBER(A67)),"",$B$4+SUMIFS($J$12:$J$511,$A$12:$A$511,"&lt;="&amp;A67)+SUMIFS('Движения'!$E$9:$E$208,'Движения'!$A$9:$A$208,"&lt;="&amp;A67))</x:f>
      </x:c>
      <x:c r="M67" s="17" t="str">
        <x:f>IF(ISNUMBER(J67),IF(OR(I67="Выигрыш",I67="Проигрыш",I67="Продано"),F67,0),"")</x:f>
      </x:c>
    </x:row>
    <x:row r="68" ht="22" customHeight="1">
      <x:c r="A68" s="11"/>
      <x:c r="B68" s="9"/>
      <x:c r="C68" s="9"/>
      <x:c r="D68" s="9"/>
      <x:c r="E68" s="15"/>
      <x:c r="F68" s="16"/>
      <x:c r="G68" s="9"/>
      <x:c r="H68" s="9"/>
      <x:c r="I68" s="9"/>
      <x:c r="J68" s="17" t="str">
        <x:f>IF(OR(NOT(ISNUMBER(A68)),NOT(ISNUMBER(F68)),F68&lt;=0,I68=""),"",IF(I68="Ожидание","",IF(I68="Выигрыш",IF(AND(ISNUMBER(E68),E68&gt;=1),ROUND(F68*(E68-1),2),""),IF(I68="Проигрыш",-F68,IF(I68="Возврат",0,IF(I68="Продано",IF(AND(ISNUMBER(K68),K68&gt;=0),K68-F68,""),""))))))</x:f>
      </x:c>
      <x:c r="K68" s="16"/>
      <x:c r="L68" s="17" t="str">
        <x:f>IF(NOT(ISNUMBER(A68)),"",$B$4+SUMIFS($J$12:$J$511,$A$12:$A$511,"&lt;="&amp;A68)+SUMIFS('Движения'!$E$9:$E$208,'Движения'!$A$9:$A$208,"&lt;="&amp;A68))</x:f>
      </x:c>
      <x:c r="M68" s="17" t="str">
        <x:f>IF(ISNUMBER(J68),IF(OR(I68="Выигрыш",I68="Проигрыш",I68="Продано"),F68,0),"")</x:f>
      </x:c>
    </x:row>
    <x:row r="69" ht="22" customHeight="1">
      <x:c r="A69" s="11"/>
      <x:c r="B69" s="9"/>
      <x:c r="C69" s="9"/>
      <x:c r="D69" s="9"/>
      <x:c r="E69" s="15"/>
      <x:c r="F69" s="16"/>
      <x:c r="G69" s="9"/>
      <x:c r="H69" s="9"/>
      <x:c r="I69" s="9"/>
      <x:c r="J69" s="17" t="str">
        <x:f>IF(OR(NOT(ISNUMBER(A69)),NOT(ISNUMBER(F69)),F69&lt;=0,I69=""),"",IF(I69="Ожидание","",IF(I69="Выигрыш",IF(AND(ISNUMBER(E69),E69&gt;=1),ROUND(F69*(E69-1),2),""),IF(I69="Проигрыш",-F69,IF(I69="Возврат",0,IF(I69="Продано",IF(AND(ISNUMBER(K69),K69&gt;=0),K69-F69,""),""))))))</x:f>
      </x:c>
      <x:c r="K69" s="16"/>
      <x:c r="L69" s="17" t="str">
        <x:f>IF(NOT(ISNUMBER(A69)),"",$B$4+SUMIFS($J$12:$J$511,$A$12:$A$511,"&lt;="&amp;A69)+SUMIFS('Движения'!$E$9:$E$208,'Движения'!$A$9:$A$208,"&lt;="&amp;A69))</x:f>
      </x:c>
      <x:c r="M69" s="17" t="str">
        <x:f>IF(ISNUMBER(J69),IF(OR(I69="Выигрыш",I69="Проигрыш",I69="Продано"),F69,0),"")</x:f>
      </x:c>
    </x:row>
    <x:row r="70" ht="22" customHeight="1">
      <x:c r="A70" s="11"/>
      <x:c r="B70" s="9"/>
      <x:c r="C70" s="9"/>
      <x:c r="D70" s="9"/>
      <x:c r="E70" s="15"/>
      <x:c r="F70" s="16"/>
      <x:c r="G70" s="9"/>
      <x:c r="H70" s="9"/>
      <x:c r="I70" s="9"/>
      <x:c r="J70" s="17" t="str">
        <x:f>IF(OR(NOT(ISNUMBER(A70)),NOT(ISNUMBER(F70)),F70&lt;=0,I70=""),"",IF(I70="Ожидание","",IF(I70="Выигрыш",IF(AND(ISNUMBER(E70),E70&gt;=1),ROUND(F70*(E70-1),2),""),IF(I70="Проигрыш",-F70,IF(I70="Возврат",0,IF(I70="Продано",IF(AND(ISNUMBER(K70),K70&gt;=0),K70-F70,""),""))))))</x:f>
      </x:c>
      <x:c r="K70" s="16"/>
      <x:c r="L70" s="17" t="str">
        <x:f>IF(NOT(ISNUMBER(A70)),"",$B$4+SUMIFS($J$12:$J$511,$A$12:$A$511,"&lt;="&amp;A70)+SUMIFS('Движения'!$E$9:$E$208,'Движения'!$A$9:$A$208,"&lt;="&amp;A70))</x:f>
      </x:c>
      <x:c r="M70" s="17" t="str">
        <x:f>IF(ISNUMBER(J70),IF(OR(I70="Выигрыш",I70="Проигрыш",I70="Продано"),F70,0),"")</x:f>
      </x:c>
    </x:row>
    <x:row r="71" ht="22" customHeight="1">
      <x:c r="A71" s="11"/>
      <x:c r="B71" s="9"/>
      <x:c r="C71" s="9"/>
      <x:c r="D71" s="9"/>
      <x:c r="E71" s="15"/>
      <x:c r="F71" s="16"/>
      <x:c r="G71" s="9"/>
      <x:c r="H71" s="9"/>
      <x:c r="I71" s="9"/>
      <x:c r="J71" s="17" t="str">
        <x:f>IF(OR(NOT(ISNUMBER(A71)),NOT(ISNUMBER(F71)),F71&lt;=0,I71=""),"",IF(I71="Ожидание","",IF(I71="Выигрыш",IF(AND(ISNUMBER(E71),E71&gt;=1),ROUND(F71*(E71-1),2),""),IF(I71="Проигрыш",-F71,IF(I71="Возврат",0,IF(I71="Продано",IF(AND(ISNUMBER(K71),K71&gt;=0),K71-F71,""),""))))))</x:f>
      </x:c>
      <x:c r="K71" s="16"/>
      <x:c r="L71" s="17" t="str">
        <x:f>IF(NOT(ISNUMBER(A71)),"",$B$4+SUMIFS($J$12:$J$511,$A$12:$A$511,"&lt;="&amp;A71)+SUMIFS('Движения'!$E$9:$E$208,'Движения'!$A$9:$A$208,"&lt;="&amp;A71))</x:f>
      </x:c>
      <x:c r="M71" s="17" t="str">
        <x:f>IF(ISNUMBER(J71),IF(OR(I71="Выигрыш",I71="Проигрыш",I71="Продано"),F71,0),"")</x:f>
      </x:c>
    </x:row>
    <x:row r="72" ht="22" customHeight="1">
      <x:c r="A72" s="11"/>
      <x:c r="B72" s="9"/>
      <x:c r="C72" s="9"/>
      <x:c r="D72" s="9"/>
      <x:c r="E72" s="15"/>
      <x:c r="F72" s="16"/>
      <x:c r="G72" s="9"/>
      <x:c r="H72" s="9"/>
      <x:c r="I72" s="9"/>
      <x:c r="J72" s="17" t="str">
        <x:f>IF(OR(NOT(ISNUMBER(A72)),NOT(ISNUMBER(F72)),F72&lt;=0,I72=""),"",IF(I72="Ожидание","",IF(I72="Выигрыш",IF(AND(ISNUMBER(E72),E72&gt;=1),ROUND(F72*(E72-1),2),""),IF(I72="Проигрыш",-F72,IF(I72="Возврат",0,IF(I72="Продано",IF(AND(ISNUMBER(K72),K72&gt;=0),K72-F72,""),""))))))</x:f>
      </x:c>
      <x:c r="K72" s="16"/>
      <x:c r="L72" s="17" t="str">
        <x:f>IF(NOT(ISNUMBER(A72)),"",$B$4+SUMIFS($J$12:$J$511,$A$12:$A$511,"&lt;="&amp;A72)+SUMIFS('Движения'!$E$9:$E$208,'Движения'!$A$9:$A$208,"&lt;="&amp;A72))</x:f>
      </x:c>
      <x:c r="M72" s="17" t="str">
        <x:f>IF(ISNUMBER(J72),IF(OR(I72="Выигрыш",I72="Проигрыш",I72="Продано"),F72,0),"")</x:f>
      </x:c>
    </x:row>
    <x:row r="73" ht="22" customHeight="1">
      <x:c r="A73" s="11"/>
      <x:c r="B73" s="9"/>
      <x:c r="C73" s="9"/>
      <x:c r="D73" s="9"/>
      <x:c r="E73" s="15"/>
      <x:c r="F73" s="16"/>
      <x:c r="G73" s="9"/>
      <x:c r="H73" s="9"/>
      <x:c r="I73" s="9"/>
      <x:c r="J73" s="17" t="str">
        <x:f>IF(OR(NOT(ISNUMBER(A73)),NOT(ISNUMBER(F73)),F73&lt;=0,I73=""),"",IF(I73="Ожидание","",IF(I73="Выигрыш",IF(AND(ISNUMBER(E73),E73&gt;=1),ROUND(F73*(E73-1),2),""),IF(I73="Проигрыш",-F73,IF(I73="Возврат",0,IF(I73="Продано",IF(AND(ISNUMBER(K73),K73&gt;=0),K73-F73,""),""))))))</x:f>
      </x:c>
      <x:c r="K73" s="16"/>
      <x:c r="L73" s="17" t="str">
        <x:f>IF(NOT(ISNUMBER(A73)),"",$B$4+SUMIFS($J$12:$J$511,$A$12:$A$511,"&lt;="&amp;A73)+SUMIFS('Движения'!$E$9:$E$208,'Движения'!$A$9:$A$208,"&lt;="&amp;A73))</x:f>
      </x:c>
      <x:c r="M73" s="17" t="str">
        <x:f>IF(ISNUMBER(J73),IF(OR(I73="Выигрыш",I73="Проигрыш",I73="Продано"),F73,0),"")</x:f>
      </x:c>
    </x:row>
    <x:row r="74" ht="22" customHeight="1">
      <x:c r="A74" s="11"/>
      <x:c r="B74" s="9"/>
      <x:c r="C74" s="9"/>
      <x:c r="D74" s="9"/>
      <x:c r="E74" s="15"/>
      <x:c r="F74" s="16"/>
      <x:c r="G74" s="9"/>
      <x:c r="H74" s="9"/>
      <x:c r="I74" s="9"/>
      <x:c r="J74" s="17" t="str">
        <x:f>IF(OR(NOT(ISNUMBER(A74)),NOT(ISNUMBER(F74)),F74&lt;=0,I74=""),"",IF(I74="Ожидание","",IF(I74="Выигрыш",IF(AND(ISNUMBER(E74),E74&gt;=1),ROUND(F74*(E74-1),2),""),IF(I74="Проигрыш",-F74,IF(I74="Возврат",0,IF(I74="Продано",IF(AND(ISNUMBER(K74),K74&gt;=0),K74-F74,""),""))))))</x:f>
      </x:c>
      <x:c r="K74" s="16"/>
      <x:c r="L74" s="17" t="str">
        <x:f>IF(NOT(ISNUMBER(A74)),"",$B$4+SUMIFS($J$12:$J$511,$A$12:$A$511,"&lt;="&amp;A74)+SUMIFS('Движения'!$E$9:$E$208,'Движения'!$A$9:$A$208,"&lt;="&amp;A74))</x:f>
      </x:c>
      <x:c r="M74" s="17" t="str">
        <x:f>IF(ISNUMBER(J74),IF(OR(I74="Выигрыш",I74="Проигрыш",I74="Продано"),F74,0),"")</x:f>
      </x:c>
    </x:row>
    <x:row r="75" ht="22" customHeight="1">
      <x:c r="A75" s="11"/>
      <x:c r="B75" s="9"/>
      <x:c r="C75" s="9"/>
      <x:c r="D75" s="9"/>
      <x:c r="E75" s="15"/>
      <x:c r="F75" s="16"/>
      <x:c r="G75" s="9"/>
      <x:c r="H75" s="9"/>
      <x:c r="I75" s="9"/>
      <x:c r="J75" s="17" t="str">
        <x:f>IF(OR(NOT(ISNUMBER(A75)),NOT(ISNUMBER(F75)),F75&lt;=0,I75=""),"",IF(I75="Ожидание","",IF(I75="Выигрыш",IF(AND(ISNUMBER(E75),E75&gt;=1),ROUND(F75*(E75-1),2),""),IF(I75="Проигрыш",-F75,IF(I75="Возврат",0,IF(I75="Продано",IF(AND(ISNUMBER(K75),K75&gt;=0),K75-F75,""),""))))))</x:f>
      </x:c>
      <x:c r="K75" s="16"/>
      <x:c r="L75" s="17" t="str">
        <x:f>IF(NOT(ISNUMBER(A75)),"",$B$4+SUMIFS($J$12:$J$511,$A$12:$A$511,"&lt;="&amp;A75)+SUMIFS('Движения'!$E$9:$E$208,'Движения'!$A$9:$A$208,"&lt;="&amp;A75))</x:f>
      </x:c>
      <x:c r="M75" s="17" t="str">
        <x:f>IF(ISNUMBER(J75),IF(OR(I75="Выигрыш",I75="Проигрыш",I75="Продано"),F75,0),"")</x:f>
      </x:c>
    </x:row>
    <x:row r="76" ht="22" customHeight="1">
      <x:c r="A76" s="11"/>
      <x:c r="B76" s="9"/>
      <x:c r="C76" s="9"/>
      <x:c r="D76" s="9"/>
      <x:c r="E76" s="15"/>
      <x:c r="F76" s="16"/>
      <x:c r="G76" s="9"/>
      <x:c r="H76" s="9"/>
      <x:c r="I76" s="9"/>
      <x:c r="J76" s="17" t="str">
        <x:f>IF(OR(NOT(ISNUMBER(A76)),NOT(ISNUMBER(F76)),F76&lt;=0,I76=""),"",IF(I76="Ожидание","",IF(I76="Выигрыш",IF(AND(ISNUMBER(E76),E76&gt;=1),ROUND(F76*(E76-1),2),""),IF(I76="Проигрыш",-F76,IF(I76="Возврат",0,IF(I76="Продано",IF(AND(ISNUMBER(K76),K76&gt;=0),K76-F76,""),""))))))</x:f>
      </x:c>
      <x:c r="K76" s="16"/>
      <x:c r="L76" s="17" t="str">
        <x:f>IF(NOT(ISNUMBER(A76)),"",$B$4+SUMIFS($J$12:$J$511,$A$12:$A$511,"&lt;="&amp;A76)+SUMIFS('Движения'!$E$9:$E$208,'Движения'!$A$9:$A$208,"&lt;="&amp;A76))</x:f>
      </x:c>
      <x:c r="M76" s="17" t="str">
        <x:f>IF(ISNUMBER(J76),IF(OR(I76="Выигрыш",I76="Проигрыш",I76="Продано"),F76,0),"")</x:f>
      </x:c>
    </x:row>
    <x:row r="77" ht="22" customHeight="1">
      <x:c r="A77" s="11"/>
      <x:c r="B77" s="9"/>
      <x:c r="C77" s="9"/>
      <x:c r="D77" s="9"/>
      <x:c r="E77" s="15"/>
      <x:c r="F77" s="16"/>
      <x:c r="G77" s="9"/>
      <x:c r="H77" s="9"/>
      <x:c r="I77" s="9"/>
      <x:c r="J77" s="17" t="str">
        <x:f>IF(OR(NOT(ISNUMBER(A77)),NOT(ISNUMBER(F77)),F77&lt;=0,I77=""),"",IF(I77="Ожидание","",IF(I77="Выигрыш",IF(AND(ISNUMBER(E77),E77&gt;=1),ROUND(F77*(E77-1),2),""),IF(I77="Проигрыш",-F77,IF(I77="Возврат",0,IF(I77="Продано",IF(AND(ISNUMBER(K77),K77&gt;=0),K77-F77,""),""))))))</x:f>
      </x:c>
      <x:c r="K77" s="16"/>
      <x:c r="L77" s="17" t="str">
        <x:f>IF(NOT(ISNUMBER(A77)),"",$B$4+SUMIFS($J$12:$J$511,$A$12:$A$511,"&lt;="&amp;A77)+SUMIFS('Движения'!$E$9:$E$208,'Движения'!$A$9:$A$208,"&lt;="&amp;A77))</x:f>
      </x:c>
      <x:c r="M77" s="17" t="str">
        <x:f>IF(ISNUMBER(J77),IF(OR(I77="Выигрыш",I77="Проигрыш",I77="Продано"),F77,0),"")</x:f>
      </x:c>
    </x:row>
    <x:row r="78" ht="22" customHeight="1">
      <x:c r="A78" s="11"/>
      <x:c r="B78" s="9"/>
      <x:c r="C78" s="9"/>
      <x:c r="D78" s="9"/>
      <x:c r="E78" s="15"/>
      <x:c r="F78" s="16"/>
      <x:c r="G78" s="9"/>
      <x:c r="H78" s="9"/>
      <x:c r="I78" s="9"/>
      <x:c r="J78" s="17" t="str">
        <x:f>IF(OR(NOT(ISNUMBER(A78)),NOT(ISNUMBER(F78)),F78&lt;=0,I78=""),"",IF(I78="Ожидание","",IF(I78="Выигрыш",IF(AND(ISNUMBER(E78),E78&gt;=1),ROUND(F78*(E78-1),2),""),IF(I78="Проигрыш",-F78,IF(I78="Возврат",0,IF(I78="Продано",IF(AND(ISNUMBER(K78),K78&gt;=0),K78-F78,""),""))))))</x:f>
      </x:c>
      <x:c r="K78" s="16"/>
      <x:c r="L78" s="17" t="str">
        <x:f>IF(NOT(ISNUMBER(A78)),"",$B$4+SUMIFS($J$12:$J$511,$A$12:$A$511,"&lt;="&amp;A78)+SUMIFS('Движения'!$E$9:$E$208,'Движения'!$A$9:$A$208,"&lt;="&amp;A78))</x:f>
      </x:c>
      <x:c r="M78" s="17" t="str">
        <x:f>IF(ISNUMBER(J78),IF(OR(I78="Выигрыш",I78="Проигрыш",I78="Продано"),F78,0),"")</x:f>
      </x:c>
    </x:row>
    <x:row r="79" ht="22" customHeight="1">
      <x:c r="A79" s="11"/>
      <x:c r="B79" s="9"/>
      <x:c r="C79" s="9"/>
      <x:c r="D79" s="9"/>
      <x:c r="E79" s="15"/>
      <x:c r="F79" s="16"/>
      <x:c r="G79" s="9"/>
      <x:c r="H79" s="9"/>
      <x:c r="I79" s="9"/>
      <x:c r="J79" s="17" t="str">
        <x:f>IF(OR(NOT(ISNUMBER(A79)),NOT(ISNUMBER(F79)),F79&lt;=0,I79=""),"",IF(I79="Ожидание","",IF(I79="Выигрыш",IF(AND(ISNUMBER(E79),E79&gt;=1),ROUND(F79*(E79-1),2),""),IF(I79="Проигрыш",-F79,IF(I79="Возврат",0,IF(I79="Продано",IF(AND(ISNUMBER(K79),K79&gt;=0),K79-F79,""),""))))))</x:f>
      </x:c>
      <x:c r="K79" s="16"/>
      <x:c r="L79" s="17" t="str">
        <x:f>IF(NOT(ISNUMBER(A79)),"",$B$4+SUMIFS($J$12:$J$511,$A$12:$A$511,"&lt;="&amp;A79)+SUMIFS('Движения'!$E$9:$E$208,'Движения'!$A$9:$A$208,"&lt;="&amp;A79))</x:f>
      </x:c>
      <x:c r="M79" s="17" t="str">
        <x:f>IF(ISNUMBER(J79),IF(OR(I79="Выигрыш",I79="Проигрыш",I79="Продано"),F79,0),"")</x:f>
      </x:c>
    </x:row>
    <x:row r="80" ht="22" customHeight="1">
      <x:c r="A80" s="11"/>
      <x:c r="B80" s="9"/>
      <x:c r="C80" s="9"/>
      <x:c r="D80" s="9"/>
      <x:c r="E80" s="15"/>
      <x:c r="F80" s="16"/>
      <x:c r="G80" s="9"/>
      <x:c r="H80" s="9"/>
      <x:c r="I80" s="9"/>
      <x:c r="J80" s="17" t="str">
        <x:f>IF(OR(NOT(ISNUMBER(A80)),NOT(ISNUMBER(F80)),F80&lt;=0,I80=""),"",IF(I80="Ожидание","",IF(I80="Выигрыш",IF(AND(ISNUMBER(E80),E80&gt;=1),ROUND(F80*(E80-1),2),""),IF(I80="Проигрыш",-F80,IF(I80="Возврат",0,IF(I80="Продано",IF(AND(ISNUMBER(K80),K80&gt;=0),K80-F80,""),""))))))</x:f>
      </x:c>
      <x:c r="K80" s="16"/>
      <x:c r="L80" s="17" t="str">
        <x:f>IF(NOT(ISNUMBER(A80)),"",$B$4+SUMIFS($J$12:$J$511,$A$12:$A$511,"&lt;="&amp;A80)+SUMIFS('Движения'!$E$9:$E$208,'Движения'!$A$9:$A$208,"&lt;="&amp;A80))</x:f>
      </x:c>
      <x:c r="M80" s="17" t="str">
        <x:f>IF(ISNUMBER(J80),IF(OR(I80="Выигрыш",I80="Проигрыш",I80="Продано"),F80,0),"")</x:f>
      </x:c>
    </x:row>
    <x:row r="81" ht="22" customHeight="1">
      <x:c r="A81" s="11"/>
      <x:c r="B81" s="9"/>
      <x:c r="C81" s="9"/>
      <x:c r="D81" s="9"/>
      <x:c r="E81" s="15"/>
      <x:c r="F81" s="16"/>
      <x:c r="G81" s="9"/>
      <x:c r="H81" s="9"/>
      <x:c r="I81" s="9"/>
      <x:c r="J81" s="17" t="str">
        <x:f>IF(OR(NOT(ISNUMBER(A81)),NOT(ISNUMBER(F81)),F81&lt;=0,I81=""),"",IF(I81="Ожидание","",IF(I81="Выигрыш",IF(AND(ISNUMBER(E81),E81&gt;=1),ROUND(F81*(E81-1),2),""),IF(I81="Проигрыш",-F81,IF(I81="Возврат",0,IF(I81="Продано",IF(AND(ISNUMBER(K81),K81&gt;=0),K81-F81,""),""))))))</x:f>
      </x:c>
      <x:c r="K81" s="16"/>
      <x:c r="L81" s="17" t="str">
        <x:f>IF(NOT(ISNUMBER(A81)),"",$B$4+SUMIFS($J$12:$J$511,$A$12:$A$511,"&lt;="&amp;A81)+SUMIFS('Движения'!$E$9:$E$208,'Движения'!$A$9:$A$208,"&lt;="&amp;A81))</x:f>
      </x:c>
      <x:c r="M81" s="17" t="str">
        <x:f>IF(ISNUMBER(J81),IF(OR(I81="Выигрыш",I81="Проигрыш",I81="Продано"),F81,0),"")</x:f>
      </x:c>
    </x:row>
    <x:row r="82" ht="22" customHeight="1">
      <x:c r="A82" s="11"/>
      <x:c r="B82" s="9"/>
      <x:c r="C82" s="9"/>
      <x:c r="D82" s="9"/>
      <x:c r="E82" s="15"/>
      <x:c r="F82" s="16"/>
      <x:c r="G82" s="9"/>
      <x:c r="H82" s="9"/>
      <x:c r="I82" s="9"/>
      <x:c r="J82" s="17" t="str">
        <x:f>IF(OR(NOT(ISNUMBER(A82)),NOT(ISNUMBER(F82)),F82&lt;=0,I82=""),"",IF(I82="Ожидание","",IF(I82="Выигрыш",IF(AND(ISNUMBER(E82),E82&gt;=1),ROUND(F82*(E82-1),2),""),IF(I82="Проигрыш",-F82,IF(I82="Возврат",0,IF(I82="Продано",IF(AND(ISNUMBER(K82),K82&gt;=0),K82-F82,""),""))))))</x:f>
      </x:c>
      <x:c r="K82" s="16"/>
      <x:c r="L82" s="17" t="str">
        <x:f>IF(NOT(ISNUMBER(A82)),"",$B$4+SUMIFS($J$12:$J$511,$A$12:$A$511,"&lt;="&amp;A82)+SUMIFS('Движения'!$E$9:$E$208,'Движения'!$A$9:$A$208,"&lt;="&amp;A82))</x:f>
      </x:c>
      <x:c r="M82" s="17" t="str">
        <x:f>IF(ISNUMBER(J82),IF(OR(I82="Выигрыш",I82="Проигрыш",I82="Продано"),F82,0),"")</x:f>
      </x:c>
    </x:row>
    <x:row r="83" ht="22" customHeight="1">
      <x:c r="A83" s="11"/>
      <x:c r="B83" s="9"/>
      <x:c r="C83" s="9"/>
      <x:c r="D83" s="9"/>
      <x:c r="E83" s="15"/>
      <x:c r="F83" s="16"/>
      <x:c r="G83" s="9"/>
      <x:c r="H83" s="9"/>
      <x:c r="I83" s="9"/>
      <x:c r="J83" s="17" t="str">
        <x:f>IF(OR(NOT(ISNUMBER(A83)),NOT(ISNUMBER(F83)),F83&lt;=0,I83=""),"",IF(I83="Ожидание","",IF(I83="Выигрыш",IF(AND(ISNUMBER(E83),E83&gt;=1),ROUND(F83*(E83-1),2),""),IF(I83="Проигрыш",-F83,IF(I83="Возврат",0,IF(I83="Продано",IF(AND(ISNUMBER(K83),K83&gt;=0),K83-F83,""),""))))))</x:f>
      </x:c>
      <x:c r="K83" s="16"/>
      <x:c r="L83" s="17" t="str">
        <x:f>IF(NOT(ISNUMBER(A83)),"",$B$4+SUMIFS($J$12:$J$511,$A$12:$A$511,"&lt;="&amp;A83)+SUMIFS('Движения'!$E$9:$E$208,'Движения'!$A$9:$A$208,"&lt;="&amp;A83))</x:f>
      </x:c>
      <x:c r="M83" s="17" t="str">
        <x:f>IF(ISNUMBER(J83),IF(OR(I83="Выигрыш",I83="Проигрыш",I83="Продано"),F83,0),"")</x:f>
      </x:c>
    </x:row>
    <x:row r="84" ht="22" customHeight="1">
      <x:c r="A84" s="11"/>
      <x:c r="B84" s="9"/>
      <x:c r="C84" s="9"/>
      <x:c r="D84" s="9"/>
      <x:c r="E84" s="15"/>
      <x:c r="F84" s="16"/>
      <x:c r="G84" s="9"/>
      <x:c r="H84" s="9"/>
      <x:c r="I84" s="9"/>
      <x:c r="J84" s="17" t="str">
        <x:f>IF(OR(NOT(ISNUMBER(A84)),NOT(ISNUMBER(F84)),F84&lt;=0,I84=""),"",IF(I84="Ожидание","",IF(I84="Выигрыш",IF(AND(ISNUMBER(E84),E84&gt;=1),ROUND(F84*(E84-1),2),""),IF(I84="Проигрыш",-F84,IF(I84="Возврат",0,IF(I84="Продано",IF(AND(ISNUMBER(K84),K84&gt;=0),K84-F84,""),""))))))</x:f>
      </x:c>
      <x:c r="K84" s="16"/>
      <x:c r="L84" s="17" t="str">
        <x:f>IF(NOT(ISNUMBER(A84)),"",$B$4+SUMIFS($J$12:$J$511,$A$12:$A$511,"&lt;="&amp;A84)+SUMIFS('Движения'!$E$9:$E$208,'Движения'!$A$9:$A$208,"&lt;="&amp;A84))</x:f>
      </x:c>
      <x:c r="M84" s="17" t="str">
        <x:f>IF(ISNUMBER(J84),IF(OR(I84="Выигрыш",I84="Проигрыш",I84="Продано"),F84,0),"")</x:f>
      </x:c>
    </x:row>
    <x:row r="85" ht="22" customHeight="1">
      <x:c r="A85" s="11"/>
      <x:c r="B85" s="9"/>
      <x:c r="C85" s="9"/>
      <x:c r="D85" s="9"/>
      <x:c r="E85" s="15"/>
      <x:c r="F85" s="16"/>
      <x:c r="G85" s="9"/>
      <x:c r="H85" s="9"/>
      <x:c r="I85" s="9"/>
      <x:c r="J85" s="17" t="str">
        <x:f>IF(OR(NOT(ISNUMBER(A85)),NOT(ISNUMBER(F85)),F85&lt;=0,I85=""),"",IF(I85="Ожидание","",IF(I85="Выигрыш",IF(AND(ISNUMBER(E85),E85&gt;=1),ROUND(F85*(E85-1),2),""),IF(I85="Проигрыш",-F85,IF(I85="Возврат",0,IF(I85="Продано",IF(AND(ISNUMBER(K85),K85&gt;=0),K85-F85,""),""))))))</x:f>
      </x:c>
      <x:c r="K85" s="16"/>
      <x:c r="L85" s="17" t="str">
        <x:f>IF(NOT(ISNUMBER(A85)),"",$B$4+SUMIFS($J$12:$J$511,$A$12:$A$511,"&lt;="&amp;A85)+SUMIFS('Движения'!$E$9:$E$208,'Движения'!$A$9:$A$208,"&lt;="&amp;A85))</x:f>
      </x:c>
      <x:c r="M85" s="17" t="str">
        <x:f>IF(ISNUMBER(J85),IF(OR(I85="Выигрыш",I85="Проигрыш",I85="Продано"),F85,0),"")</x:f>
      </x:c>
    </x:row>
    <x:row r="86" ht="22" customHeight="1">
      <x:c r="A86" s="11"/>
      <x:c r="B86" s="9"/>
      <x:c r="C86" s="9"/>
      <x:c r="D86" s="9"/>
      <x:c r="E86" s="15"/>
      <x:c r="F86" s="16"/>
      <x:c r="G86" s="9"/>
      <x:c r="H86" s="9"/>
      <x:c r="I86" s="9"/>
      <x:c r="J86" s="17" t="str">
        <x:f>IF(OR(NOT(ISNUMBER(A86)),NOT(ISNUMBER(F86)),F86&lt;=0,I86=""),"",IF(I86="Ожидание","",IF(I86="Выигрыш",IF(AND(ISNUMBER(E86),E86&gt;=1),ROUND(F86*(E86-1),2),""),IF(I86="Проигрыш",-F86,IF(I86="Возврат",0,IF(I86="Продано",IF(AND(ISNUMBER(K86),K86&gt;=0),K86-F86,""),""))))))</x:f>
      </x:c>
      <x:c r="K86" s="16"/>
      <x:c r="L86" s="17" t="str">
        <x:f>IF(NOT(ISNUMBER(A86)),"",$B$4+SUMIFS($J$12:$J$511,$A$12:$A$511,"&lt;="&amp;A86)+SUMIFS('Движения'!$E$9:$E$208,'Движения'!$A$9:$A$208,"&lt;="&amp;A86))</x:f>
      </x:c>
      <x:c r="M86" s="17" t="str">
        <x:f>IF(ISNUMBER(J86),IF(OR(I86="Выигрыш",I86="Проигрыш",I86="Продано"),F86,0),"")</x:f>
      </x:c>
    </x:row>
    <x:row r="87" ht="22" customHeight="1">
      <x:c r="A87" s="11"/>
      <x:c r="B87" s="9"/>
      <x:c r="C87" s="9"/>
      <x:c r="D87" s="9"/>
      <x:c r="E87" s="15"/>
      <x:c r="F87" s="16"/>
      <x:c r="G87" s="9"/>
      <x:c r="H87" s="9"/>
      <x:c r="I87" s="9"/>
      <x:c r="J87" s="17" t="str">
        <x:f>IF(OR(NOT(ISNUMBER(A87)),NOT(ISNUMBER(F87)),F87&lt;=0,I87=""),"",IF(I87="Ожидание","",IF(I87="Выигрыш",IF(AND(ISNUMBER(E87),E87&gt;=1),ROUND(F87*(E87-1),2),""),IF(I87="Проигрыш",-F87,IF(I87="Возврат",0,IF(I87="Продано",IF(AND(ISNUMBER(K87),K87&gt;=0),K87-F87,""),""))))))</x:f>
      </x:c>
      <x:c r="K87" s="16"/>
      <x:c r="L87" s="17" t="str">
        <x:f>IF(NOT(ISNUMBER(A87)),"",$B$4+SUMIFS($J$12:$J$511,$A$12:$A$511,"&lt;="&amp;A87)+SUMIFS('Движения'!$E$9:$E$208,'Движения'!$A$9:$A$208,"&lt;="&amp;A87))</x:f>
      </x:c>
      <x:c r="M87" s="17" t="str">
        <x:f>IF(ISNUMBER(J87),IF(OR(I87="Выигрыш",I87="Проигрыш",I87="Продано"),F87,0),"")</x:f>
      </x:c>
    </x:row>
    <x:row r="88" ht="22" customHeight="1">
      <x:c r="A88" s="11"/>
      <x:c r="B88" s="9"/>
      <x:c r="C88" s="9"/>
      <x:c r="D88" s="9"/>
      <x:c r="E88" s="15"/>
      <x:c r="F88" s="16"/>
      <x:c r="G88" s="9"/>
      <x:c r="H88" s="9"/>
      <x:c r="I88" s="9"/>
      <x:c r="J88" s="17" t="str">
        <x:f>IF(OR(NOT(ISNUMBER(A88)),NOT(ISNUMBER(F88)),F88&lt;=0,I88=""),"",IF(I88="Ожидание","",IF(I88="Выигрыш",IF(AND(ISNUMBER(E88),E88&gt;=1),ROUND(F88*(E88-1),2),""),IF(I88="Проигрыш",-F88,IF(I88="Возврат",0,IF(I88="Продано",IF(AND(ISNUMBER(K88),K88&gt;=0),K88-F88,""),""))))))</x:f>
      </x:c>
      <x:c r="K88" s="16"/>
      <x:c r="L88" s="17" t="str">
        <x:f>IF(NOT(ISNUMBER(A88)),"",$B$4+SUMIFS($J$12:$J$511,$A$12:$A$511,"&lt;="&amp;A88)+SUMIFS('Движения'!$E$9:$E$208,'Движения'!$A$9:$A$208,"&lt;="&amp;A88))</x:f>
      </x:c>
      <x:c r="M88" s="17" t="str">
        <x:f>IF(ISNUMBER(J88),IF(OR(I88="Выигрыш",I88="Проигрыш",I88="Продано"),F88,0),"")</x:f>
      </x:c>
    </x:row>
    <x:row r="89" ht="22" customHeight="1">
      <x:c r="A89" s="11"/>
      <x:c r="B89" s="9"/>
      <x:c r="C89" s="9"/>
      <x:c r="D89" s="9"/>
      <x:c r="E89" s="15"/>
      <x:c r="F89" s="16"/>
      <x:c r="G89" s="9"/>
      <x:c r="H89" s="9"/>
      <x:c r="I89" s="9"/>
      <x:c r="J89" s="17" t="str">
        <x:f>IF(OR(NOT(ISNUMBER(A89)),NOT(ISNUMBER(F89)),F89&lt;=0,I89=""),"",IF(I89="Ожидание","",IF(I89="Выигрыш",IF(AND(ISNUMBER(E89),E89&gt;=1),ROUND(F89*(E89-1),2),""),IF(I89="Проигрыш",-F89,IF(I89="Возврат",0,IF(I89="Продано",IF(AND(ISNUMBER(K89),K89&gt;=0),K89-F89,""),""))))))</x:f>
      </x:c>
      <x:c r="K89" s="16"/>
      <x:c r="L89" s="17" t="str">
        <x:f>IF(NOT(ISNUMBER(A89)),"",$B$4+SUMIFS($J$12:$J$511,$A$12:$A$511,"&lt;="&amp;A89)+SUMIFS('Движения'!$E$9:$E$208,'Движения'!$A$9:$A$208,"&lt;="&amp;A89))</x:f>
      </x:c>
      <x:c r="M89" s="17" t="str">
        <x:f>IF(ISNUMBER(J89),IF(OR(I89="Выигрыш",I89="Проигрыш",I89="Продано"),F89,0),"")</x:f>
      </x:c>
    </x:row>
    <x:row r="90" ht="22" customHeight="1">
      <x:c r="A90" s="11"/>
      <x:c r="B90" s="9"/>
      <x:c r="C90" s="9"/>
      <x:c r="D90" s="9"/>
      <x:c r="E90" s="15"/>
      <x:c r="F90" s="16"/>
      <x:c r="G90" s="9"/>
      <x:c r="H90" s="9"/>
      <x:c r="I90" s="9"/>
      <x:c r="J90" s="17" t="str">
        <x:f>IF(OR(NOT(ISNUMBER(A90)),NOT(ISNUMBER(F90)),F90&lt;=0,I90=""),"",IF(I90="Ожидание","",IF(I90="Выигрыш",IF(AND(ISNUMBER(E90),E90&gt;=1),ROUND(F90*(E90-1),2),""),IF(I90="Проигрыш",-F90,IF(I90="Возврат",0,IF(I90="Продано",IF(AND(ISNUMBER(K90),K90&gt;=0),K90-F90,""),""))))))</x:f>
      </x:c>
      <x:c r="K90" s="16"/>
      <x:c r="L90" s="17" t="str">
        <x:f>IF(NOT(ISNUMBER(A90)),"",$B$4+SUMIFS($J$12:$J$511,$A$12:$A$511,"&lt;="&amp;A90)+SUMIFS('Движения'!$E$9:$E$208,'Движения'!$A$9:$A$208,"&lt;="&amp;A90))</x:f>
      </x:c>
      <x:c r="M90" s="17" t="str">
        <x:f>IF(ISNUMBER(J90),IF(OR(I90="Выигрыш",I90="Проигрыш",I90="Продано"),F90,0),"")</x:f>
      </x:c>
    </x:row>
    <x:row r="91" ht="22" customHeight="1">
      <x:c r="A91" s="11"/>
      <x:c r="B91" s="9"/>
      <x:c r="C91" s="9"/>
      <x:c r="D91" s="9"/>
      <x:c r="E91" s="15"/>
      <x:c r="F91" s="16"/>
      <x:c r="G91" s="9"/>
      <x:c r="H91" s="9"/>
      <x:c r="I91" s="9"/>
      <x:c r="J91" s="17" t="str">
        <x:f>IF(OR(NOT(ISNUMBER(A91)),NOT(ISNUMBER(F91)),F91&lt;=0,I91=""),"",IF(I91="Ожидание","",IF(I91="Выигрыш",IF(AND(ISNUMBER(E91),E91&gt;=1),ROUND(F91*(E91-1),2),""),IF(I91="Проигрыш",-F91,IF(I91="Возврат",0,IF(I91="Продано",IF(AND(ISNUMBER(K91),K91&gt;=0),K91-F91,""),""))))))</x:f>
      </x:c>
      <x:c r="K91" s="16"/>
      <x:c r="L91" s="17" t="str">
        <x:f>IF(NOT(ISNUMBER(A91)),"",$B$4+SUMIFS($J$12:$J$511,$A$12:$A$511,"&lt;="&amp;A91)+SUMIFS('Движения'!$E$9:$E$208,'Движения'!$A$9:$A$208,"&lt;="&amp;A91))</x:f>
      </x:c>
      <x:c r="M91" s="17" t="str">
        <x:f>IF(ISNUMBER(J91),IF(OR(I91="Выигрыш",I91="Проигрыш",I91="Продано"),F91,0),"")</x:f>
      </x:c>
    </x:row>
    <x:row r="92" ht="22" customHeight="1">
      <x:c r="A92" s="11"/>
      <x:c r="B92" s="9"/>
      <x:c r="C92" s="9"/>
      <x:c r="D92" s="9"/>
      <x:c r="E92" s="15"/>
      <x:c r="F92" s="16"/>
      <x:c r="G92" s="9"/>
      <x:c r="H92" s="9"/>
      <x:c r="I92" s="9"/>
      <x:c r="J92" s="17" t="str">
        <x:f>IF(OR(NOT(ISNUMBER(A92)),NOT(ISNUMBER(F92)),F92&lt;=0,I92=""),"",IF(I92="Ожидание","",IF(I92="Выигрыш",IF(AND(ISNUMBER(E92),E92&gt;=1),ROUND(F92*(E92-1),2),""),IF(I92="Проигрыш",-F92,IF(I92="Возврат",0,IF(I92="Продано",IF(AND(ISNUMBER(K92),K92&gt;=0),K92-F92,""),""))))))</x:f>
      </x:c>
      <x:c r="K92" s="16"/>
      <x:c r="L92" s="17" t="str">
        <x:f>IF(NOT(ISNUMBER(A92)),"",$B$4+SUMIFS($J$12:$J$511,$A$12:$A$511,"&lt;="&amp;A92)+SUMIFS('Движения'!$E$9:$E$208,'Движения'!$A$9:$A$208,"&lt;="&amp;A92))</x:f>
      </x:c>
      <x:c r="M92" s="17" t="str">
        <x:f>IF(ISNUMBER(J92),IF(OR(I92="Выигрыш",I92="Проигрыш",I92="Продано"),F92,0),"")</x:f>
      </x:c>
    </x:row>
    <x:row r="93" ht="22" customHeight="1">
      <x:c r="A93" s="11"/>
      <x:c r="B93" s="9"/>
      <x:c r="C93" s="9"/>
      <x:c r="D93" s="9"/>
      <x:c r="E93" s="15"/>
      <x:c r="F93" s="16"/>
      <x:c r="G93" s="9"/>
      <x:c r="H93" s="9"/>
      <x:c r="I93" s="9"/>
      <x:c r="J93" s="17" t="str">
        <x:f>IF(OR(NOT(ISNUMBER(A93)),NOT(ISNUMBER(F93)),F93&lt;=0,I93=""),"",IF(I93="Ожидание","",IF(I93="Выигрыш",IF(AND(ISNUMBER(E93),E93&gt;=1),ROUND(F93*(E93-1),2),""),IF(I93="Проигрыш",-F93,IF(I93="Возврат",0,IF(I93="Продано",IF(AND(ISNUMBER(K93),K93&gt;=0),K93-F93,""),""))))))</x:f>
      </x:c>
      <x:c r="K93" s="16"/>
      <x:c r="L93" s="17" t="str">
        <x:f>IF(NOT(ISNUMBER(A93)),"",$B$4+SUMIFS($J$12:$J$511,$A$12:$A$511,"&lt;="&amp;A93)+SUMIFS('Движения'!$E$9:$E$208,'Движения'!$A$9:$A$208,"&lt;="&amp;A93))</x:f>
      </x:c>
      <x:c r="M93" s="17" t="str">
        <x:f>IF(ISNUMBER(J93),IF(OR(I93="Выигрыш",I93="Проигрыш",I93="Продано"),F93,0),"")</x:f>
      </x:c>
    </x:row>
    <x:row r="94" ht="22" customHeight="1">
      <x:c r="A94" s="11"/>
      <x:c r="B94" s="9"/>
      <x:c r="C94" s="9"/>
      <x:c r="D94" s="9"/>
      <x:c r="E94" s="15"/>
      <x:c r="F94" s="16"/>
      <x:c r="G94" s="9"/>
      <x:c r="H94" s="9"/>
      <x:c r="I94" s="9"/>
      <x:c r="J94" s="17" t="str">
        <x:f>IF(OR(NOT(ISNUMBER(A94)),NOT(ISNUMBER(F94)),F94&lt;=0,I94=""),"",IF(I94="Ожидание","",IF(I94="Выигрыш",IF(AND(ISNUMBER(E94),E94&gt;=1),ROUND(F94*(E94-1),2),""),IF(I94="Проигрыш",-F94,IF(I94="Возврат",0,IF(I94="Продано",IF(AND(ISNUMBER(K94),K94&gt;=0),K94-F94,""),""))))))</x:f>
      </x:c>
      <x:c r="K94" s="16"/>
      <x:c r="L94" s="17" t="str">
        <x:f>IF(NOT(ISNUMBER(A94)),"",$B$4+SUMIFS($J$12:$J$511,$A$12:$A$511,"&lt;="&amp;A94)+SUMIFS('Движения'!$E$9:$E$208,'Движения'!$A$9:$A$208,"&lt;="&amp;A94))</x:f>
      </x:c>
      <x:c r="M94" s="17" t="str">
        <x:f>IF(ISNUMBER(J94),IF(OR(I94="Выигрыш",I94="Проигрыш",I94="Продано"),F94,0),"")</x:f>
      </x:c>
    </x:row>
    <x:row r="95" ht="22" customHeight="1">
      <x:c r="A95" s="11"/>
      <x:c r="B95" s="9"/>
      <x:c r="C95" s="9"/>
      <x:c r="D95" s="9"/>
      <x:c r="E95" s="15"/>
      <x:c r="F95" s="16"/>
      <x:c r="G95" s="9"/>
      <x:c r="H95" s="9"/>
      <x:c r="I95" s="9"/>
      <x:c r="J95" s="17" t="str">
        <x:f>IF(OR(NOT(ISNUMBER(A95)),NOT(ISNUMBER(F95)),F95&lt;=0,I95=""),"",IF(I95="Ожидание","",IF(I95="Выигрыш",IF(AND(ISNUMBER(E95),E95&gt;=1),ROUND(F95*(E95-1),2),""),IF(I95="Проигрыш",-F95,IF(I95="Возврат",0,IF(I95="Продано",IF(AND(ISNUMBER(K95),K95&gt;=0),K95-F95,""),""))))))</x:f>
      </x:c>
      <x:c r="K95" s="16"/>
      <x:c r="L95" s="17" t="str">
        <x:f>IF(NOT(ISNUMBER(A95)),"",$B$4+SUMIFS($J$12:$J$511,$A$12:$A$511,"&lt;="&amp;A95)+SUMIFS('Движения'!$E$9:$E$208,'Движения'!$A$9:$A$208,"&lt;="&amp;A95))</x:f>
      </x:c>
      <x:c r="M95" s="17" t="str">
        <x:f>IF(ISNUMBER(J95),IF(OR(I95="Выигрыш",I95="Проигрыш",I95="Продано"),F95,0),"")</x:f>
      </x:c>
    </x:row>
    <x:row r="96" ht="22" customHeight="1">
      <x:c r="A96" s="11"/>
      <x:c r="B96" s="9"/>
      <x:c r="C96" s="9"/>
      <x:c r="D96" s="9"/>
      <x:c r="E96" s="15"/>
      <x:c r="F96" s="16"/>
      <x:c r="G96" s="9"/>
      <x:c r="H96" s="9"/>
      <x:c r="I96" s="9"/>
      <x:c r="J96" s="17" t="str">
        <x:f>IF(OR(NOT(ISNUMBER(A96)),NOT(ISNUMBER(F96)),F96&lt;=0,I96=""),"",IF(I96="Ожидание","",IF(I96="Выигрыш",IF(AND(ISNUMBER(E96),E96&gt;=1),ROUND(F96*(E96-1),2),""),IF(I96="Проигрыш",-F96,IF(I96="Возврат",0,IF(I96="Продано",IF(AND(ISNUMBER(K96),K96&gt;=0),K96-F96,""),""))))))</x:f>
      </x:c>
      <x:c r="K96" s="16"/>
      <x:c r="L96" s="17" t="str">
        <x:f>IF(NOT(ISNUMBER(A96)),"",$B$4+SUMIFS($J$12:$J$511,$A$12:$A$511,"&lt;="&amp;A96)+SUMIFS('Движения'!$E$9:$E$208,'Движения'!$A$9:$A$208,"&lt;="&amp;A96))</x:f>
      </x:c>
      <x:c r="M96" s="17" t="str">
        <x:f>IF(ISNUMBER(J96),IF(OR(I96="Выигрыш",I96="Проигрыш",I96="Продано"),F96,0),"")</x:f>
      </x:c>
    </x:row>
    <x:row r="97" ht="22" customHeight="1">
      <x:c r="A97" s="11"/>
      <x:c r="B97" s="9"/>
      <x:c r="C97" s="9"/>
      <x:c r="D97" s="9"/>
      <x:c r="E97" s="15"/>
      <x:c r="F97" s="16"/>
      <x:c r="G97" s="9"/>
      <x:c r="H97" s="9"/>
      <x:c r="I97" s="9"/>
      <x:c r="J97" s="17" t="str">
        <x:f>IF(OR(NOT(ISNUMBER(A97)),NOT(ISNUMBER(F97)),F97&lt;=0,I97=""),"",IF(I97="Ожидание","",IF(I97="Выигрыш",IF(AND(ISNUMBER(E97),E97&gt;=1),ROUND(F97*(E97-1),2),""),IF(I97="Проигрыш",-F97,IF(I97="Возврат",0,IF(I97="Продано",IF(AND(ISNUMBER(K97),K97&gt;=0),K97-F97,""),""))))))</x:f>
      </x:c>
      <x:c r="K97" s="16"/>
      <x:c r="L97" s="17" t="str">
        <x:f>IF(NOT(ISNUMBER(A97)),"",$B$4+SUMIFS($J$12:$J$511,$A$12:$A$511,"&lt;="&amp;A97)+SUMIFS('Движения'!$E$9:$E$208,'Движения'!$A$9:$A$208,"&lt;="&amp;A97))</x:f>
      </x:c>
      <x:c r="M97" s="17" t="str">
        <x:f>IF(ISNUMBER(J97),IF(OR(I97="Выигрыш",I97="Проигрыш",I97="Продано"),F97,0),"")</x:f>
      </x:c>
    </x:row>
    <x:row r="98" ht="22" customHeight="1">
      <x:c r="A98" s="11"/>
      <x:c r="B98" s="9"/>
      <x:c r="C98" s="9"/>
      <x:c r="D98" s="9"/>
      <x:c r="E98" s="15"/>
      <x:c r="F98" s="16"/>
      <x:c r="G98" s="9"/>
      <x:c r="H98" s="9"/>
      <x:c r="I98" s="9"/>
      <x:c r="J98" s="17" t="str">
        <x:f>IF(OR(NOT(ISNUMBER(A98)),NOT(ISNUMBER(F98)),F98&lt;=0,I98=""),"",IF(I98="Ожидание","",IF(I98="Выигрыш",IF(AND(ISNUMBER(E98),E98&gt;=1),ROUND(F98*(E98-1),2),""),IF(I98="Проигрыш",-F98,IF(I98="Возврат",0,IF(I98="Продано",IF(AND(ISNUMBER(K98),K98&gt;=0),K98-F98,""),""))))))</x:f>
      </x:c>
      <x:c r="K98" s="16"/>
      <x:c r="L98" s="17" t="str">
        <x:f>IF(NOT(ISNUMBER(A98)),"",$B$4+SUMIFS($J$12:$J$511,$A$12:$A$511,"&lt;="&amp;A98)+SUMIFS('Движения'!$E$9:$E$208,'Движения'!$A$9:$A$208,"&lt;="&amp;A98))</x:f>
      </x:c>
      <x:c r="M98" s="17" t="str">
        <x:f>IF(ISNUMBER(J98),IF(OR(I98="Выигрыш",I98="Проигрыш",I98="Продано"),F98,0),"")</x:f>
      </x:c>
    </x:row>
    <x:row r="99" ht="22" customHeight="1">
      <x:c r="A99" s="11"/>
      <x:c r="B99" s="9"/>
      <x:c r="C99" s="9"/>
      <x:c r="D99" s="9"/>
      <x:c r="E99" s="15"/>
      <x:c r="F99" s="16"/>
      <x:c r="G99" s="9"/>
      <x:c r="H99" s="9"/>
      <x:c r="I99" s="9"/>
      <x:c r="J99" s="17" t="str">
        <x:f>IF(OR(NOT(ISNUMBER(A99)),NOT(ISNUMBER(F99)),F99&lt;=0,I99=""),"",IF(I99="Ожидание","",IF(I99="Выигрыш",IF(AND(ISNUMBER(E99),E99&gt;=1),ROUND(F99*(E99-1),2),""),IF(I99="Проигрыш",-F99,IF(I99="Возврат",0,IF(I99="Продано",IF(AND(ISNUMBER(K99),K99&gt;=0),K99-F99,""),""))))))</x:f>
      </x:c>
      <x:c r="K99" s="16"/>
      <x:c r="L99" s="17" t="str">
        <x:f>IF(NOT(ISNUMBER(A99)),"",$B$4+SUMIFS($J$12:$J$511,$A$12:$A$511,"&lt;="&amp;A99)+SUMIFS('Движения'!$E$9:$E$208,'Движения'!$A$9:$A$208,"&lt;="&amp;A99))</x:f>
      </x:c>
      <x:c r="M99" s="17" t="str">
        <x:f>IF(ISNUMBER(J99),IF(OR(I99="Выигрыш",I99="Проигрыш",I99="Продано"),F99,0),"")</x:f>
      </x:c>
    </x:row>
    <x:row r="100" ht="22" customHeight="1">
      <x:c r="A100" s="11"/>
      <x:c r="B100" s="9"/>
      <x:c r="C100" s="9"/>
      <x:c r="D100" s="9"/>
      <x:c r="E100" s="15"/>
      <x:c r="F100" s="16"/>
      <x:c r="G100" s="9"/>
      <x:c r="H100" s="9"/>
      <x:c r="I100" s="9"/>
      <x:c r="J100" s="17" t="str">
        <x:f>IF(OR(NOT(ISNUMBER(A100)),NOT(ISNUMBER(F100)),F100&lt;=0,I100=""),"",IF(I100="Ожидание","",IF(I100="Выигрыш",IF(AND(ISNUMBER(E100),E100&gt;=1),ROUND(F100*(E100-1),2),""),IF(I100="Проигрыш",-F100,IF(I100="Возврат",0,IF(I100="Продано",IF(AND(ISNUMBER(K100),K100&gt;=0),K100-F100,""),""))))))</x:f>
      </x:c>
      <x:c r="K100" s="16"/>
      <x:c r="L100" s="17" t="str">
        <x:f>IF(NOT(ISNUMBER(A100)),"",$B$4+SUMIFS($J$12:$J$511,$A$12:$A$511,"&lt;="&amp;A100)+SUMIFS('Движения'!$E$9:$E$208,'Движения'!$A$9:$A$208,"&lt;="&amp;A100))</x:f>
      </x:c>
      <x:c r="M100" s="17" t="str">
        <x:f>IF(ISNUMBER(J100),IF(OR(I100="Выигрыш",I100="Проигрыш",I100="Продано"),F100,0),"")</x:f>
      </x:c>
    </x:row>
    <x:row r="101" ht="22" customHeight="1">
      <x:c r="A101" s="11"/>
      <x:c r="B101" s="9"/>
      <x:c r="C101" s="9"/>
      <x:c r="D101" s="9"/>
      <x:c r="E101" s="15"/>
      <x:c r="F101" s="16"/>
      <x:c r="G101" s="9"/>
      <x:c r="H101" s="9"/>
      <x:c r="I101" s="9"/>
      <x:c r="J101" s="17" t="str">
        <x:f>IF(OR(NOT(ISNUMBER(A101)),NOT(ISNUMBER(F101)),F101&lt;=0,I101=""),"",IF(I101="Ожидание","",IF(I101="Выигрыш",IF(AND(ISNUMBER(E101),E101&gt;=1),ROUND(F101*(E101-1),2),""),IF(I101="Проигрыш",-F101,IF(I101="Возврат",0,IF(I101="Продано",IF(AND(ISNUMBER(K101),K101&gt;=0),K101-F101,""),""))))))</x:f>
      </x:c>
      <x:c r="K101" s="16"/>
      <x:c r="L101" s="17" t="str">
        <x:f>IF(NOT(ISNUMBER(A101)),"",$B$4+SUMIFS($J$12:$J$511,$A$12:$A$511,"&lt;="&amp;A101)+SUMIFS('Движения'!$E$9:$E$208,'Движения'!$A$9:$A$208,"&lt;="&amp;A101))</x:f>
      </x:c>
      <x:c r="M101" s="17" t="str">
        <x:f>IF(ISNUMBER(J101),IF(OR(I101="Выигрыш",I101="Проигрыш",I101="Продано"),F101,0),"")</x:f>
      </x:c>
    </x:row>
    <x:row r="102" ht="22" customHeight="1">
      <x:c r="A102" s="11"/>
      <x:c r="B102" s="9"/>
      <x:c r="C102" s="9"/>
      <x:c r="D102" s="9"/>
      <x:c r="E102" s="15"/>
      <x:c r="F102" s="16"/>
      <x:c r="G102" s="9"/>
      <x:c r="H102" s="9"/>
      <x:c r="I102" s="9"/>
      <x:c r="J102" s="17" t="str">
        <x:f>IF(OR(NOT(ISNUMBER(A102)),NOT(ISNUMBER(F102)),F102&lt;=0,I102=""),"",IF(I102="Ожидание","",IF(I102="Выигрыш",IF(AND(ISNUMBER(E102),E102&gt;=1),ROUND(F102*(E102-1),2),""),IF(I102="Проигрыш",-F102,IF(I102="Возврат",0,IF(I102="Продано",IF(AND(ISNUMBER(K102),K102&gt;=0),K102-F102,""),""))))))</x:f>
      </x:c>
      <x:c r="K102" s="16"/>
      <x:c r="L102" s="17" t="str">
        <x:f>IF(NOT(ISNUMBER(A102)),"",$B$4+SUMIFS($J$12:$J$511,$A$12:$A$511,"&lt;="&amp;A102)+SUMIFS('Движения'!$E$9:$E$208,'Движения'!$A$9:$A$208,"&lt;="&amp;A102))</x:f>
      </x:c>
      <x:c r="M102" s="17" t="str">
        <x:f>IF(ISNUMBER(J102),IF(OR(I102="Выигрыш",I102="Проигрыш",I102="Продано"),F102,0),"")</x:f>
      </x:c>
    </x:row>
    <x:row r="103" ht="22" customHeight="1">
      <x:c r="A103" s="11"/>
      <x:c r="B103" s="9"/>
      <x:c r="C103" s="9"/>
      <x:c r="D103" s="9"/>
      <x:c r="E103" s="15"/>
      <x:c r="F103" s="16"/>
      <x:c r="G103" s="9"/>
      <x:c r="H103" s="9"/>
      <x:c r="I103" s="9"/>
      <x:c r="J103" s="17" t="str">
        <x:f>IF(OR(NOT(ISNUMBER(A103)),NOT(ISNUMBER(F103)),F103&lt;=0,I103=""),"",IF(I103="Ожидание","",IF(I103="Выигрыш",IF(AND(ISNUMBER(E103),E103&gt;=1),ROUND(F103*(E103-1),2),""),IF(I103="Проигрыш",-F103,IF(I103="Возврат",0,IF(I103="Продано",IF(AND(ISNUMBER(K103),K103&gt;=0),K103-F103,""),""))))))</x:f>
      </x:c>
      <x:c r="K103" s="16"/>
      <x:c r="L103" s="17" t="str">
        <x:f>IF(NOT(ISNUMBER(A103)),"",$B$4+SUMIFS($J$12:$J$511,$A$12:$A$511,"&lt;="&amp;A103)+SUMIFS('Движения'!$E$9:$E$208,'Движения'!$A$9:$A$208,"&lt;="&amp;A103))</x:f>
      </x:c>
      <x:c r="M103" s="17" t="str">
        <x:f>IF(ISNUMBER(J103),IF(OR(I103="Выигрыш",I103="Проигрыш",I103="Продано"),F103,0),"")</x:f>
      </x:c>
    </x:row>
    <x:row r="104" ht="22" customHeight="1">
      <x:c r="A104" s="11"/>
      <x:c r="B104" s="9"/>
      <x:c r="C104" s="9"/>
      <x:c r="D104" s="9"/>
      <x:c r="E104" s="15"/>
      <x:c r="F104" s="16"/>
      <x:c r="G104" s="9"/>
      <x:c r="H104" s="9"/>
      <x:c r="I104" s="9"/>
      <x:c r="J104" s="17" t="str">
        <x:f>IF(OR(NOT(ISNUMBER(A104)),NOT(ISNUMBER(F104)),F104&lt;=0,I104=""),"",IF(I104="Ожидание","",IF(I104="Выигрыш",IF(AND(ISNUMBER(E104),E104&gt;=1),ROUND(F104*(E104-1),2),""),IF(I104="Проигрыш",-F104,IF(I104="Возврат",0,IF(I104="Продано",IF(AND(ISNUMBER(K104),K104&gt;=0),K104-F104,""),""))))))</x:f>
      </x:c>
      <x:c r="K104" s="16"/>
      <x:c r="L104" s="17" t="str">
        <x:f>IF(NOT(ISNUMBER(A104)),"",$B$4+SUMIFS($J$12:$J$511,$A$12:$A$511,"&lt;="&amp;A104)+SUMIFS('Движения'!$E$9:$E$208,'Движения'!$A$9:$A$208,"&lt;="&amp;A104))</x:f>
      </x:c>
      <x:c r="M104" s="17" t="str">
        <x:f>IF(ISNUMBER(J104),IF(OR(I104="Выигрыш",I104="Проигрыш",I104="Продано"),F104,0),"")</x:f>
      </x:c>
    </x:row>
    <x:row r="105" ht="22" customHeight="1">
      <x:c r="A105" s="11"/>
      <x:c r="B105" s="9"/>
      <x:c r="C105" s="9"/>
      <x:c r="D105" s="9"/>
      <x:c r="E105" s="15"/>
      <x:c r="F105" s="16"/>
      <x:c r="G105" s="9"/>
      <x:c r="H105" s="9"/>
      <x:c r="I105" s="9"/>
      <x:c r="J105" s="17" t="str">
        <x:f>IF(OR(NOT(ISNUMBER(A105)),NOT(ISNUMBER(F105)),F105&lt;=0,I105=""),"",IF(I105="Ожидание","",IF(I105="Выигрыш",IF(AND(ISNUMBER(E105),E105&gt;=1),ROUND(F105*(E105-1),2),""),IF(I105="Проигрыш",-F105,IF(I105="Возврат",0,IF(I105="Продано",IF(AND(ISNUMBER(K105),K105&gt;=0),K105-F105,""),""))))))</x:f>
      </x:c>
      <x:c r="K105" s="16"/>
      <x:c r="L105" s="17" t="str">
        <x:f>IF(NOT(ISNUMBER(A105)),"",$B$4+SUMIFS($J$12:$J$511,$A$12:$A$511,"&lt;="&amp;A105)+SUMIFS('Движения'!$E$9:$E$208,'Движения'!$A$9:$A$208,"&lt;="&amp;A105))</x:f>
      </x:c>
      <x:c r="M105" s="17" t="str">
        <x:f>IF(ISNUMBER(J105),IF(OR(I105="Выигрыш",I105="Проигрыш",I105="Продано"),F105,0),"")</x:f>
      </x:c>
    </x:row>
    <x:row r="106" ht="22" customHeight="1">
      <x:c r="A106" s="11"/>
      <x:c r="B106" s="9"/>
      <x:c r="C106" s="9"/>
      <x:c r="D106" s="9"/>
      <x:c r="E106" s="15"/>
      <x:c r="F106" s="16"/>
      <x:c r="G106" s="9"/>
      <x:c r="H106" s="9"/>
      <x:c r="I106" s="9"/>
      <x:c r="J106" s="17" t="str">
        <x:f>IF(OR(NOT(ISNUMBER(A106)),NOT(ISNUMBER(F106)),F106&lt;=0,I106=""),"",IF(I106="Ожидание","",IF(I106="Выигрыш",IF(AND(ISNUMBER(E106),E106&gt;=1),ROUND(F106*(E106-1),2),""),IF(I106="Проигрыш",-F106,IF(I106="Возврат",0,IF(I106="Продано",IF(AND(ISNUMBER(K106),K106&gt;=0),K106-F106,""),""))))))</x:f>
      </x:c>
      <x:c r="K106" s="16"/>
      <x:c r="L106" s="17" t="str">
        <x:f>IF(NOT(ISNUMBER(A106)),"",$B$4+SUMIFS($J$12:$J$511,$A$12:$A$511,"&lt;="&amp;A106)+SUMIFS('Движения'!$E$9:$E$208,'Движения'!$A$9:$A$208,"&lt;="&amp;A106))</x:f>
      </x:c>
      <x:c r="M106" s="17" t="str">
        <x:f>IF(ISNUMBER(J106),IF(OR(I106="Выигрыш",I106="Проигрыш",I106="Продано"),F106,0),"")</x:f>
      </x:c>
    </x:row>
    <x:row r="107" ht="22" customHeight="1">
      <x:c r="A107" s="11"/>
      <x:c r="B107" s="9"/>
      <x:c r="C107" s="9"/>
      <x:c r="D107" s="9"/>
      <x:c r="E107" s="15"/>
      <x:c r="F107" s="16"/>
      <x:c r="G107" s="9"/>
      <x:c r="H107" s="9"/>
      <x:c r="I107" s="9"/>
      <x:c r="J107" s="17" t="str">
        <x:f>IF(OR(NOT(ISNUMBER(A107)),NOT(ISNUMBER(F107)),F107&lt;=0,I107=""),"",IF(I107="Ожидание","",IF(I107="Выигрыш",IF(AND(ISNUMBER(E107),E107&gt;=1),ROUND(F107*(E107-1),2),""),IF(I107="Проигрыш",-F107,IF(I107="Возврат",0,IF(I107="Продано",IF(AND(ISNUMBER(K107),K107&gt;=0),K107-F107,""),""))))))</x:f>
      </x:c>
      <x:c r="K107" s="16"/>
      <x:c r="L107" s="17" t="str">
        <x:f>IF(NOT(ISNUMBER(A107)),"",$B$4+SUMIFS($J$12:$J$511,$A$12:$A$511,"&lt;="&amp;A107)+SUMIFS('Движения'!$E$9:$E$208,'Движения'!$A$9:$A$208,"&lt;="&amp;A107))</x:f>
      </x:c>
      <x:c r="M107" s="17" t="str">
        <x:f>IF(ISNUMBER(J107),IF(OR(I107="Выигрыш",I107="Проигрыш",I107="Продано"),F107,0),"")</x:f>
      </x:c>
    </x:row>
    <x:row r="108" ht="22" customHeight="1">
      <x:c r="A108" s="11"/>
      <x:c r="B108" s="9"/>
      <x:c r="C108" s="9"/>
      <x:c r="D108" s="9"/>
      <x:c r="E108" s="15"/>
      <x:c r="F108" s="16"/>
      <x:c r="G108" s="9"/>
      <x:c r="H108" s="9"/>
      <x:c r="I108" s="9"/>
      <x:c r="J108" s="17" t="str">
        <x:f>IF(OR(NOT(ISNUMBER(A108)),NOT(ISNUMBER(F108)),F108&lt;=0,I108=""),"",IF(I108="Ожидание","",IF(I108="Выигрыш",IF(AND(ISNUMBER(E108),E108&gt;=1),ROUND(F108*(E108-1),2),""),IF(I108="Проигрыш",-F108,IF(I108="Возврат",0,IF(I108="Продано",IF(AND(ISNUMBER(K108),K108&gt;=0),K108-F108,""),""))))))</x:f>
      </x:c>
      <x:c r="K108" s="16"/>
      <x:c r="L108" s="17" t="str">
        <x:f>IF(NOT(ISNUMBER(A108)),"",$B$4+SUMIFS($J$12:$J$511,$A$12:$A$511,"&lt;="&amp;A108)+SUMIFS('Движения'!$E$9:$E$208,'Движения'!$A$9:$A$208,"&lt;="&amp;A108))</x:f>
      </x:c>
      <x:c r="M108" s="17" t="str">
        <x:f>IF(ISNUMBER(J108),IF(OR(I108="Выигрыш",I108="Проигрыш",I108="Продано"),F108,0),"")</x:f>
      </x:c>
    </x:row>
    <x:row r="109" ht="22" customHeight="1">
      <x:c r="A109" s="11"/>
      <x:c r="B109" s="9"/>
      <x:c r="C109" s="9"/>
      <x:c r="D109" s="9"/>
      <x:c r="E109" s="15"/>
      <x:c r="F109" s="16"/>
      <x:c r="G109" s="9"/>
      <x:c r="H109" s="9"/>
      <x:c r="I109" s="9"/>
      <x:c r="J109" s="17" t="str">
        <x:f>IF(OR(NOT(ISNUMBER(A109)),NOT(ISNUMBER(F109)),F109&lt;=0,I109=""),"",IF(I109="Ожидание","",IF(I109="Выигрыш",IF(AND(ISNUMBER(E109),E109&gt;=1),ROUND(F109*(E109-1),2),""),IF(I109="Проигрыш",-F109,IF(I109="Возврат",0,IF(I109="Продано",IF(AND(ISNUMBER(K109),K109&gt;=0),K109-F109,""),""))))))</x:f>
      </x:c>
      <x:c r="K109" s="16"/>
      <x:c r="L109" s="17" t="str">
        <x:f>IF(NOT(ISNUMBER(A109)),"",$B$4+SUMIFS($J$12:$J$511,$A$12:$A$511,"&lt;="&amp;A109)+SUMIFS('Движения'!$E$9:$E$208,'Движения'!$A$9:$A$208,"&lt;="&amp;A109))</x:f>
      </x:c>
      <x:c r="M109" s="17" t="str">
        <x:f>IF(ISNUMBER(J109),IF(OR(I109="Выигрыш",I109="Проигрыш",I109="Продано"),F109,0),"")</x:f>
      </x:c>
    </x:row>
    <x:row r="110" ht="22" customHeight="1">
      <x:c r="A110" s="11"/>
      <x:c r="B110" s="9"/>
      <x:c r="C110" s="9"/>
      <x:c r="D110" s="9"/>
      <x:c r="E110" s="15"/>
      <x:c r="F110" s="16"/>
      <x:c r="G110" s="9"/>
      <x:c r="H110" s="9"/>
      <x:c r="I110" s="9"/>
      <x:c r="J110" s="17" t="str">
        <x:f>IF(OR(NOT(ISNUMBER(A110)),NOT(ISNUMBER(F110)),F110&lt;=0,I110=""),"",IF(I110="Ожидание","",IF(I110="Выигрыш",IF(AND(ISNUMBER(E110),E110&gt;=1),ROUND(F110*(E110-1),2),""),IF(I110="Проигрыш",-F110,IF(I110="Возврат",0,IF(I110="Продано",IF(AND(ISNUMBER(K110),K110&gt;=0),K110-F110,""),""))))))</x:f>
      </x:c>
      <x:c r="K110" s="16"/>
      <x:c r="L110" s="17" t="str">
        <x:f>IF(NOT(ISNUMBER(A110)),"",$B$4+SUMIFS($J$12:$J$511,$A$12:$A$511,"&lt;="&amp;A110)+SUMIFS('Движения'!$E$9:$E$208,'Движения'!$A$9:$A$208,"&lt;="&amp;A110))</x:f>
      </x:c>
      <x:c r="M110" s="17" t="str">
        <x:f>IF(ISNUMBER(J110),IF(OR(I110="Выигрыш",I110="Проигрыш",I110="Продано"),F110,0),"")</x:f>
      </x:c>
    </x:row>
    <x:row r="111" ht="22" customHeight="1">
      <x:c r="A111" s="11"/>
      <x:c r="B111" s="9"/>
      <x:c r="C111" s="9"/>
      <x:c r="D111" s="9"/>
      <x:c r="E111" s="15"/>
      <x:c r="F111" s="16"/>
      <x:c r="G111" s="9"/>
      <x:c r="H111" s="9"/>
      <x:c r="I111" s="9"/>
      <x:c r="J111" s="17" t="str">
        <x:f>IF(OR(NOT(ISNUMBER(A111)),NOT(ISNUMBER(F111)),F111&lt;=0,I111=""),"",IF(I111="Ожидание","",IF(I111="Выигрыш",IF(AND(ISNUMBER(E111),E111&gt;=1),ROUND(F111*(E111-1),2),""),IF(I111="Проигрыш",-F111,IF(I111="Возврат",0,IF(I111="Продано",IF(AND(ISNUMBER(K111),K111&gt;=0),K111-F111,""),""))))))</x:f>
      </x:c>
      <x:c r="K111" s="16"/>
      <x:c r="L111" s="17" t="str">
        <x:f>IF(NOT(ISNUMBER(A111)),"",$B$4+SUMIFS($J$12:$J$511,$A$12:$A$511,"&lt;="&amp;A111)+SUMIFS('Движения'!$E$9:$E$208,'Движения'!$A$9:$A$208,"&lt;="&amp;A111))</x:f>
      </x:c>
      <x:c r="M111" s="17" t="str">
        <x:f>IF(ISNUMBER(J111),IF(OR(I111="Выигрыш",I111="Проигрыш",I111="Продано"),F111,0),"")</x:f>
      </x:c>
    </x:row>
    <x:row r="112" ht="22" customHeight="1">
      <x:c r="A112" s="11"/>
      <x:c r="B112" s="9"/>
      <x:c r="C112" s="9"/>
      <x:c r="D112" s="9"/>
      <x:c r="E112" s="15"/>
      <x:c r="F112" s="16"/>
      <x:c r="G112" s="9"/>
      <x:c r="H112" s="9"/>
      <x:c r="I112" s="9"/>
      <x:c r="J112" s="17" t="str">
        <x:f>IF(OR(NOT(ISNUMBER(A112)),NOT(ISNUMBER(F112)),F112&lt;=0,I112=""),"",IF(I112="Ожидание","",IF(I112="Выигрыш",IF(AND(ISNUMBER(E112),E112&gt;=1),ROUND(F112*(E112-1),2),""),IF(I112="Проигрыш",-F112,IF(I112="Возврат",0,IF(I112="Продано",IF(AND(ISNUMBER(K112),K112&gt;=0),K112-F112,""),""))))))</x:f>
      </x:c>
      <x:c r="K112" s="16"/>
      <x:c r="L112" s="17" t="str">
        <x:f>IF(NOT(ISNUMBER(A112)),"",$B$4+SUMIFS($J$12:$J$511,$A$12:$A$511,"&lt;="&amp;A112)+SUMIFS('Движения'!$E$9:$E$208,'Движения'!$A$9:$A$208,"&lt;="&amp;A112))</x:f>
      </x:c>
      <x:c r="M112" s="17" t="str">
        <x:f>IF(ISNUMBER(J112),IF(OR(I112="Выигрыш",I112="Проигрыш",I112="Продано"),F112,0),"")</x:f>
      </x:c>
    </x:row>
    <x:row r="113" ht="22" customHeight="1">
      <x:c r="A113" s="11"/>
      <x:c r="B113" s="9"/>
      <x:c r="C113" s="9"/>
      <x:c r="D113" s="9"/>
      <x:c r="E113" s="15"/>
      <x:c r="F113" s="16"/>
      <x:c r="G113" s="9"/>
      <x:c r="H113" s="9"/>
      <x:c r="I113" s="9"/>
      <x:c r="J113" s="17" t="str">
        <x:f>IF(OR(NOT(ISNUMBER(A113)),NOT(ISNUMBER(F113)),F113&lt;=0,I113=""),"",IF(I113="Ожидание","",IF(I113="Выигрыш",IF(AND(ISNUMBER(E113),E113&gt;=1),ROUND(F113*(E113-1),2),""),IF(I113="Проигрыш",-F113,IF(I113="Возврат",0,IF(I113="Продано",IF(AND(ISNUMBER(K113),K113&gt;=0),K113-F113,""),""))))))</x:f>
      </x:c>
      <x:c r="K113" s="16"/>
      <x:c r="L113" s="17" t="str">
        <x:f>IF(NOT(ISNUMBER(A113)),"",$B$4+SUMIFS($J$12:$J$511,$A$12:$A$511,"&lt;="&amp;A113)+SUMIFS('Движения'!$E$9:$E$208,'Движения'!$A$9:$A$208,"&lt;="&amp;A113))</x:f>
      </x:c>
      <x:c r="M113" s="17" t="str">
        <x:f>IF(ISNUMBER(J113),IF(OR(I113="Выигрыш",I113="Проигрыш",I113="Продано"),F113,0),"")</x:f>
      </x:c>
    </x:row>
    <x:row r="114" ht="22" customHeight="1">
      <x:c r="A114" s="11"/>
      <x:c r="B114" s="9"/>
      <x:c r="C114" s="9"/>
      <x:c r="D114" s="9"/>
      <x:c r="E114" s="15"/>
      <x:c r="F114" s="16"/>
      <x:c r="G114" s="9"/>
      <x:c r="H114" s="9"/>
      <x:c r="I114" s="9"/>
      <x:c r="J114" s="17" t="str">
        <x:f>IF(OR(NOT(ISNUMBER(A114)),NOT(ISNUMBER(F114)),F114&lt;=0,I114=""),"",IF(I114="Ожидание","",IF(I114="Выигрыш",IF(AND(ISNUMBER(E114),E114&gt;=1),ROUND(F114*(E114-1),2),""),IF(I114="Проигрыш",-F114,IF(I114="Возврат",0,IF(I114="Продано",IF(AND(ISNUMBER(K114),K114&gt;=0),K114-F114,""),""))))))</x:f>
      </x:c>
      <x:c r="K114" s="16"/>
      <x:c r="L114" s="17" t="str">
        <x:f>IF(NOT(ISNUMBER(A114)),"",$B$4+SUMIFS($J$12:$J$511,$A$12:$A$511,"&lt;="&amp;A114)+SUMIFS('Движения'!$E$9:$E$208,'Движения'!$A$9:$A$208,"&lt;="&amp;A114))</x:f>
      </x:c>
      <x:c r="M114" s="17" t="str">
        <x:f>IF(ISNUMBER(J114),IF(OR(I114="Выигрыш",I114="Проигрыш",I114="Продано"),F114,0),"")</x:f>
      </x:c>
    </x:row>
    <x:row r="115" ht="22" customHeight="1">
      <x:c r="A115" s="11"/>
      <x:c r="B115" s="9"/>
      <x:c r="C115" s="9"/>
      <x:c r="D115" s="9"/>
      <x:c r="E115" s="15"/>
      <x:c r="F115" s="16"/>
      <x:c r="G115" s="9"/>
      <x:c r="H115" s="9"/>
      <x:c r="I115" s="9"/>
      <x:c r="J115" s="17" t="str">
        <x:f>IF(OR(NOT(ISNUMBER(A115)),NOT(ISNUMBER(F115)),F115&lt;=0,I115=""),"",IF(I115="Ожидание","",IF(I115="Выигрыш",IF(AND(ISNUMBER(E115),E115&gt;=1),ROUND(F115*(E115-1),2),""),IF(I115="Проигрыш",-F115,IF(I115="Возврат",0,IF(I115="Продано",IF(AND(ISNUMBER(K115),K115&gt;=0),K115-F115,""),""))))))</x:f>
      </x:c>
      <x:c r="K115" s="16"/>
      <x:c r="L115" s="17" t="str">
        <x:f>IF(NOT(ISNUMBER(A115)),"",$B$4+SUMIFS($J$12:$J$511,$A$12:$A$511,"&lt;="&amp;A115)+SUMIFS('Движения'!$E$9:$E$208,'Движения'!$A$9:$A$208,"&lt;="&amp;A115))</x:f>
      </x:c>
      <x:c r="M115" s="17" t="str">
        <x:f>IF(ISNUMBER(J115),IF(OR(I115="Выигрыш",I115="Проигрыш",I115="Продано"),F115,0),"")</x:f>
      </x:c>
    </x:row>
    <x:row r="116" ht="22" customHeight="1">
      <x:c r="A116" s="11"/>
      <x:c r="B116" s="9"/>
      <x:c r="C116" s="9"/>
      <x:c r="D116" s="9"/>
      <x:c r="E116" s="15"/>
      <x:c r="F116" s="16"/>
      <x:c r="G116" s="9"/>
      <x:c r="H116" s="9"/>
      <x:c r="I116" s="9"/>
      <x:c r="J116" s="17" t="str">
        <x:f>IF(OR(NOT(ISNUMBER(A116)),NOT(ISNUMBER(F116)),F116&lt;=0,I116=""),"",IF(I116="Ожидание","",IF(I116="Выигрыш",IF(AND(ISNUMBER(E116),E116&gt;=1),ROUND(F116*(E116-1),2),""),IF(I116="Проигрыш",-F116,IF(I116="Возврат",0,IF(I116="Продано",IF(AND(ISNUMBER(K116),K116&gt;=0),K116-F116,""),""))))))</x:f>
      </x:c>
      <x:c r="K116" s="16"/>
      <x:c r="L116" s="17" t="str">
        <x:f>IF(NOT(ISNUMBER(A116)),"",$B$4+SUMIFS($J$12:$J$511,$A$12:$A$511,"&lt;="&amp;A116)+SUMIFS('Движения'!$E$9:$E$208,'Движения'!$A$9:$A$208,"&lt;="&amp;A116))</x:f>
      </x:c>
      <x:c r="M116" s="17" t="str">
        <x:f>IF(ISNUMBER(J116),IF(OR(I116="Выигрыш",I116="Проигрыш",I116="Продано"),F116,0),"")</x:f>
      </x:c>
    </x:row>
    <x:row r="117" ht="22" customHeight="1">
      <x:c r="A117" s="11"/>
      <x:c r="B117" s="9"/>
      <x:c r="C117" s="9"/>
      <x:c r="D117" s="9"/>
      <x:c r="E117" s="15"/>
      <x:c r="F117" s="16"/>
      <x:c r="G117" s="9"/>
      <x:c r="H117" s="9"/>
      <x:c r="I117" s="9"/>
      <x:c r="J117" s="17" t="str">
        <x:f>IF(OR(NOT(ISNUMBER(A117)),NOT(ISNUMBER(F117)),F117&lt;=0,I117=""),"",IF(I117="Ожидание","",IF(I117="Выигрыш",IF(AND(ISNUMBER(E117),E117&gt;=1),ROUND(F117*(E117-1),2),""),IF(I117="Проигрыш",-F117,IF(I117="Возврат",0,IF(I117="Продано",IF(AND(ISNUMBER(K117),K117&gt;=0),K117-F117,""),""))))))</x:f>
      </x:c>
      <x:c r="K117" s="16"/>
      <x:c r="L117" s="17" t="str">
        <x:f>IF(NOT(ISNUMBER(A117)),"",$B$4+SUMIFS($J$12:$J$511,$A$12:$A$511,"&lt;="&amp;A117)+SUMIFS('Движения'!$E$9:$E$208,'Движения'!$A$9:$A$208,"&lt;="&amp;A117))</x:f>
      </x:c>
      <x:c r="M117" s="17" t="str">
        <x:f>IF(ISNUMBER(J117),IF(OR(I117="Выигрыш",I117="Проигрыш",I117="Продано"),F117,0),"")</x:f>
      </x:c>
    </x:row>
    <x:row r="118" ht="22" customHeight="1">
      <x:c r="A118" s="11"/>
      <x:c r="B118" s="9"/>
      <x:c r="C118" s="9"/>
      <x:c r="D118" s="9"/>
      <x:c r="E118" s="15"/>
      <x:c r="F118" s="16"/>
      <x:c r="G118" s="9"/>
      <x:c r="H118" s="9"/>
      <x:c r="I118" s="9"/>
      <x:c r="J118" s="17" t="str">
        <x:f>IF(OR(NOT(ISNUMBER(A118)),NOT(ISNUMBER(F118)),F118&lt;=0,I118=""),"",IF(I118="Ожидание","",IF(I118="Выигрыш",IF(AND(ISNUMBER(E118),E118&gt;=1),ROUND(F118*(E118-1),2),""),IF(I118="Проигрыш",-F118,IF(I118="Возврат",0,IF(I118="Продано",IF(AND(ISNUMBER(K118),K118&gt;=0),K118-F118,""),""))))))</x:f>
      </x:c>
      <x:c r="K118" s="16"/>
      <x:c r="L118" s="17" t="str">
        <x:f>IF(NOT(ISNUMBER(A118)),"",$B$4+SUMIFS($J$12:$J$511,$A$12:$A$511,"&lt;="&amp;A118)+SUMIFS('Движения'!$E$9:$E$208,'Движения'!$A$9:$A$208,"&lt;="&amp;A118))</x:f>
      </x:c>
      <x:c r="M118" s="17" t="str">
        <x:f>IF(ISNUMBER(J118),IF(OR(I118="Выигрыш",I118="Проигрыш",I118="Продано"),F118,0),"")</x:f>
      </x:c>
    </x:row>
    <x:row r="119" ht="22" customHeight="1">
      <x:c r="A119" s="11"/>
      <x:c r="B119" s="9"/>
      <x:c r="C119" s="9"/>
      <x:c r="D119" s="9"/>
      <x:c r="E119" s="15"/>
      <x:c r="F119" s="16"/>
      <x:c r="G119" s="9"/>
      <x:c r="H119" s="9"/>
      <x:c r="I119" s="9"/>
      <x:c r="J119" s="17" t="str">
        <x:f>IF(OR(NOT(ISNUMBER(A119)),NOT(ISNUMBER(F119)),F119&lt;=0,I119=""),"",IF(I119="Ожидание","",IF(I119="Выигрыш",IF(AND(ISNUMBER(E119),E119&gt;=1),ROUND(F119*(E119-1),2),""),IF(I119="Проигрыш",-F119,IF(I119="Возврат",0,IF(I119="Продано",IF(AND(ISNUMBER(K119),K119&gt;=0),K119-F119,""),""))))))</x:f>
      </x:c>
      <x:c r="K119" s="16"/>
      <x:c r="L119" s="17" t="str">
        <x:f>IF(NOT(ISNUMBER(A119)),"",$B$4+SUMIFS($J$12:$J$511,$A$12:$A$511,"&lt;="&amp;A119)+SUMIFS('Движения'!$E$9:$E$208,'Движения'!$A$9:$A$208,"&lt;="&amp;A119))</x:f>
      </x:c>
      <x:c r="M119" s="17" t="str">
        <x:f>IF(ISNUMBER(J119),IF(OR(I119="Выигрыш",I119="Проигрыш",I119="Продано"),F119,0),"")</x:f>
      </x:c>
    </x:row>
    <x:row r="120" ht="22" customHeight="1">
      <x:c r="A120" s="11"/>
      <x:c r="B120" s="9"/>
      <x:c r="C120" s="9"/>
      <x:c r="D120" s="9"/>
      <x:c r="E120" s="15"/>
      <x:c r="F120" s="16"/>
      <x:c r="G120" s="9"/>
      <x:c r="H120" s="9"/>
      <x:c r="I120" s="9"/>
      <x:c r="J120" s="17" t="str">
        <x:f>IF(OR(NOT(ISNUMBER(A120)),NOT(ISNUMBER(F120)),F120&lt;=0,I120=""),"",IF(I120="Ожидание","",IF(I120="Выигрыш",IF(AND(ISNUMBER(E120),E120&gt;=1),ROUND(F120*(E120-1),2),""),IF(I120="Проигрыш",-F120,IF(I120="Возврат",0,IF(I120="Продано",IF(AND(ISNUMBER(K120),K120&gt;=0),K120-F120,""),""))))))</x:f>
      </x:c>
      <x:c r="K120" s="16"/>
      <x:c r="L120" s="17" t="str">
        <x:f>IF(NOT(ISNUMBER(A120)),"",$B$4+SUMIFS($J$12:$J$511,$A$12:$A$511,"&lt;="&amp;A120)+SUMIFS('Движения'!$E$9:$E$208,'Движения'!$A$9:$A$208,"&lt;="&amp;A120))</x:f>
      </x:c>
      <x:c r="M120" s="17" t="str">
        <x:f>IF(ISNUMBER(J120),IF(OR(I120="Выигрыш",I120="Проигрыш",I120="Продано"),F120,0),"")</x:f>
      </x:c>
    </x:row>
    <x:row r="121" ht="22" customHeight="1">
      <x:c r="A121" s="11"/>
      <x:c r="B121" s="9"/>
      <x:c r="C121" s="9"/>
      <x:c r="D121" s="9"/>
      <x:c r="E121" s="15"/>
      <x:c r="F121" s="16"/>
      <x:c r="G121" s="9"/>
      <x:c r="H121" s="9"/>
      <x:c r="I121" s="9"/>
      <x:c r="J121" s="17" t="str">
        <x:f>IF(OR(NOT(ISNUMBER(A121)),NOT(ISNUMBER(F121)),F121&lt;=0,I121=""),"",IF(I121="Ожидание","",IF(I121="Выигрыш",IF(AND(ISNUMBER(E121),E121&gt;=1),ROUND(F121*(E121-1),2),""),IF(I121="Проигрыш",-F121,IF(I121="Возврат",0,IF(I121="Продано",IF(AND(ISNUMBER(K121),K121&gt;=0),K121-F121,""),""))))))</x:f>
      </x:c>
      <x:c r="K121" s="16"/>
      <x:c r="L121" s="17" t="str">
        <x:f>IF(NOT(ISNUMBER(A121)),"",$B$4+SUMIFS($J$12:$J$511,$A$12:$A$511,"&lt;="&amp;A121)+SUMIFS('Движения'!$E$9:$E$208,'Движения'!$A$9:$A$208,"&lt;="&amp;A121))</x:f>
      </x:c>
      <x:c r="M121" s="17" t="str">
        <x:f>IF(ISNUMBER(J121),IF(OR(I121="Выигрыш",I121="Проигрыш",I121="Продано"),F121,0),"")</x:f>
      </x:c>
    </x:row>
    <x:row r="122" ht="22" customHeight="1">
      <x:c r="A122" s="11"/>
      <x:c r="B122" s="9"/>
      <x:c r="C122" s="9"/>
      <x:c r="D122" s="9"/>
      <x:c r="E122" s="15"/>
      <x:c r="F122" s="16"/>
      <x:c r="G122" s="9"/>
      <x:c r="H122" s="9"/>
      <x:c r="I122" s="9"/>
      <x:c r="J122" s="17" t="str">
        <x:f>IF(OR(NOT(ISNUMBER(A122)),NOT(ISNUMBER(F122)),F122&lt;=0,I122=""),"",IF(I122="Ожидание","",IF(I122="Выигрыш",IF(AND(ISNUMBER(E122),E122&gt;=1),ROUND(F122*(E122-1),2),""),IF(I122="Проигрыш",-F122,IF(I122="Возврат",0,IF(I122="Продано",IF(AND(ISNUMBER(K122),K122&gt;=0),K122-F122,""),""))))))</x:f>
      </x:c>
      <x:c r="K122" s="16"/>
      <x:c r="L122" s="17" t="str">
        <x:f>IF(NOT(ISNUMBER(A122)),"",$B$4+SUMIFS($J$12:$J$511,$A$12:$A$511,"&lt;="&amp;A122)+SUMIFS('Движения'!$E$9:$E$208,'Движения'!$A$9:$A$208,"&lt;="&amp;A122))</x:f>
      </x:c>
      <x:c r="M122" s="17" t="str">
        <x:f>IF(ISNUMBER(J122),IF(OR(I122="Выигрыш",I122="Проигрыш",I122="Продано"),F122,0),"")</x:f>
      </x:c>
    </x:row>
    <x:row r="123" ht="22" customHeight="1">
      <x:c r="A123" s="11"/>
      <x:c r="B123" s="9"/>
      <x:c r="C123" s="9"/>
      <x:c r="D123" s="9"/>
      <x:c r="E123" s="15"/>
      <x:c r="F123" s="16"/>
      <x:c r="G123" s="9"/>
      <x:c r="H123" s="9"/>
      <x:c r="I123" s="9"/>
      <x:c r="J123" s="17" t="str">
        <x:f>IF(OR(NOT(ISNUMBER(A123)),NOT(ISNUMBER(F123)),F123&lt;=0,I123=""),"",IF(I123="Ожидание","",IF(I123="Выигрыш",IF(AND(ISNUMBER(E123),E123&gt;=1),ROUND(F123*(E123-1),2),""),IF(I123="Проигрыш",-F123,IF(I123="Возврат",0,IF(I123="Продано",IF(AND(ISNUMBER(K123),K123&gt;=0),K123-F123,""),""))))))</x:f>
      </x:c>
      <x:c r="K123" s="16"/>
      <x:c r="L123" s="17" t="str">
        <x:f>IF(NOT(ISNUMBER(A123)),"",$B$4+SUMIFS($J$12:$J$511,$A$12:$A$511,"&lt;="&amp;A123)+SUMIFS('Движения'!$E$9:$E$208,'Движения'!$A$9:$A$208,"&lt;="&amp;A123))</x:f>
      </x:c>
      <x:c r="M123" s="17" t="str">
        <x:f>IF(ISNUMBER(J123),IF(OR(I123="Выигрыш",I123="Проигрыш",I123="Продано"),F123,0),"")</x:f>
      </x:c>
    </x:row>
    <x:row r="124" ht="22" customHeight="1">
      <x:c r="A124" s="11"/>
      <x:c r="B124" s="9"/>
      <x:c r="C124" s="9"/>
      <x:c r="D124" s="9"/>
      <x:c r="E124" s="15"/>
      <x:c r="F124" s="16"/>
      <x:c r="G124" s="9"/>
      <x:c r="H124" s="9"/>
      <x:c r="I124" s="9"/>
      <x:c r="J124" s="17" t="str">
        <x:f>IF(OR(NOT(ISNUMBER(A124)),NOT(ISNUMBER(F124)),F124&lt;=0,I124=""),"",IF(I124="Ожидание","",IF(I124="Выигрыш",IF(AND(ISNUMBER(E124),E124&gt;=1),ROUND(F124*(E124-1),2),""),IF(I124="Проигрыш",-F124,IF(I124="Возврат",0,IF(I124="Продано",IF(AND(ISNUMBER(K124),K124&gt;=0),K124-F124,""),""))))))</x:f>
      </x:c>
      <x:c r="K124" s="16"/>
      <x:c r="L124" s="17" t="str">
        <x:f>IF(NOT(ISNUMBER(A124)),"",$B$4+SUMIFS($J$12:$J$511,$A$12:$A$511,"&lt;="&amp;A124)+SUMIFS('Движения'!$E$9:$E$208,'Движения'!$A$9:$A$208,"&lt;="&amp;A124))</x:f>
      </x:c>
      <x:c r="M124" s="17" t="str">
        <x:f>IF(ISNUMBER(J124),IF(OR(I124="Выигрыш",I124="Проигрыш",I124="Продано"),F124,0),"")</x:f>
      </x:c>
    </x:row>
    <x:row r="125" ht="22" customHeight="1">
      <x:c r="A125" s="11"/>
      <x:c r="B125" s="9"/>
      <x:c r="C125" s="9"/>
      <x:c r="D125" s="9"/>
      <x:c r="E125" s="15"/>
      <x:c r="F125" s="16"/>
      <x:c r="G125" s="9"/>
      <x:c r="H125" s="9"/>
      <x:c r="I125" s="9"/>
      <x:c r="J125" s="17" t="str">
        <x:f>IF(OR(NOT(ISNUMBER(A125)),NOT(ISNUMBER(F125)),F125&lt;=0,I125=""),"",IF(I125="Ожидание","",IF(I125="Выигрыш",IF(AND(ISNUMBER(E125),E125&gt;=1),ROUND(F125*(E125-1),2),""),IF(I125="Проигрыш",-F125,IF(I125="Возврат",0,IF(I125="Продано",IF(AND(ISNUMBER(K125),K125&gt;=0),K125-F125,""),""))))))</x:f>
      </x:c>
      <x:c r="K125" s="16"/>
      <x:c r="L125" s="17" t="str">
        <x:f>IF(NOT(ISNUMBER(A125)),"",$B$4+SUMIFS($J$12:$J$511,$A$12:$A$511,"&lt;="&amp;A125)+SUMIFS('Движения'!$E$9:$E$208,'Движения'!$A$9:$A$208,"&lt;="&amp;A125))</x:f>
      </x:c>
      <x:c r="M125" s="17" t="str">
        <x:f>IF(ISNUMBER(J125),IF(OR(I125="Выигрыш",I125="Проигрыш",I125="Продано"),F125,0),"")</x:f>
      </x:c>
    </x:row>
    <x:row r="126" ht="22" customHeight="1">
      <x:c r="A126" s="11"/>
      <x:c r="B126" s="9"/>
      <x:c r="C126" s="9"/>
      <x:c r="D126" s="9"/>
      <x:c r="E126" s="15"/>
      <x:c r="F126" s="16"/>
      <x:c r="G126" s="9"/>
      <x:c r="H126" s="9"/>
      <x:c r="I126" s="9"/>
      <x:c r="J126" s="17" t="str">
        <x:f>IF(OR(NOT(ISNUMBER(A126)),NOT(ISNUMBER(F126)),F126&lt;=0,I126=""),"",IF(I126="Ожидание","",IF(I126="Выигрыш",IF(AND(ISNUMBER(E126),E126&gt;=1),ROUND(F126*(E126-1),2),""),IF(I126="Проигрыш",-F126,IF(I126="Возврат",0,IF(I126="Продано",IF(AND(ISNUMBER(K126),K126&gt;=0),K126-F126,""),""))))))</x:f>
      </x:c>
      <x:c r="K126" s="16"/>
      <x:c r="L126" s="17" t="str">
        <x:f>IF(NOT(ISNUMBER(A126)),"",$B$4+SUMIFS($J$12:$J$511,$A$12:$A$511,"&lt;="&amp;A126)+SUMIFS('Движения'!$E$9:$E$208,'Движения'!$A$9:$A$208,"&lt;="&amp;A126))</x:f>
      </x:c>
      <x:c r="M126" s="17" t="str">
        <x:f>IF(ISNUMBER(J126),IF(OR(I126="Выигрыш",I126="Проигрыш",I126="Продано"),F126,0),"")</x:f>
      </x:c>
    </x:row>
    <x:row r="127" ht="22" customHeight="1">
      <x:c r="A127" s="11"/>
      <x:c r="B127" s="9"/>
      <x:c r="C127" s="9"/>
      <x:c r="D127" s="9"/>
      <x:c r="E127" s="15"/>
      <x:c r="F127" s="16"/>
      <x:c r="G127" s="9"/>
      <x:c r="H127" s="9"/>
      <x:c r="I127" s="9"/>
      <x:c r="J127" s="17" t="str">
        <x:f>IF(OR(NOT(ISNUMBER(A127)),NOT(ISNUMBER(F127)),F127&lt;=0,I127=""),"",IF(I127="Ожидание","",IF(I127="Выигрыш",IF(AND(ISNUMBER(E127),E127&gt;=1),ROUND(F127*(E127-1),2),""),IF(I127="Проигрыш",-F127,IF(I127="Возврат",0,IF(I127="Продано",IF(AND(ISNUMBER(K127),K127&gt;=0),K127-F127,""),""))))))</x:f>
      </x:c>
      <x:c r="K127" s="16"/>
      <x:c r="L127" s="17" t="str">
        <x:f>IF(NOT(ISNUMBER(A127)),"",$B$4+SUMIFS($J$12:$J$511,$A$12:$A$511,"&lt;="&amp;A127)+SUMIFS('Движения'!$E$9:$E$208,'Движения'!$A$9:$A$208,"&lt;="&amp;A127))</x:f>
      </x:c>
      <x:c r="M127" s="17" t="str">
        <x:f>IF(ISNUMBER(J127),IF(OR(I127="Выигрыш",I127="Проигрыш",I127="Продано"),F127,0),"")</x:f>
      </x:c>
    </x:row>
    <x:row r="128" ht="22" customHeight="1">
      <x:c r="A128" s="11"/>
      <x:c r="B128" s="9"/>
      <x:c r="C128" s="9"/>
      <x:c r="D128" s="9"/>
      <x:c r="E128" s="15"/>
      <x:c r="F128" s="16"/>
      <x:c r="G128" s="9"/>
      <x:c r="H128" s="9"/>
      <x:c r="I128" s="9"/>
      <x:c r="J128" s="17" t="str">
        <x:f>IF(OR(NOT(ISNUMBER(A128)),NOT(ISNUMBER(F128)),F128&lt;=0,I128=""),"",IF(I128="Ожидание","",IF(I128="Выигрыш",IF(AND(ISNUMBER(E128),E128&gt;=1),ROUND(F128*(E128-1),2),""),IF(I128="Проигрыш",-F128,IF(I128="Возврат",0,IF(I128="Продано",IF(AND(ISNUMBER(K128),K128&gt;=0),K128-F128,""),""))))))</x:f>
      </x:c>
      <x:c r="K128" s="16"/>
      <x:c r="L128" s="17" t="str">
        <x:f>IF(NOT(ISNUMBER(A128)),"",$B$4+SUMIFS($J$12:$J$511,$A$12:$A$511,"&lt;="&amp;A128)+SUMIFS('Движения'!$E$9:$E$208,'Движения'!$A$9:$A$208,"&lt;="&amp;A128))</x:f>
      </x:c>
      <x:c r="M128" s="17" t="str">
        <x:f>IF(ISNUMBER(J128),IF(OR(I128="Выигрыш",I128="Проигрыш",I128="Продано"),F128,0),"")</x:f>
      </x:c>
    </x:row>
    <x:row r="129" ht="22" customHeight="1">
      <x:c r="A129" s="11"/>
      <x:c r="B129" s="9"/>
      <x:c r="C129" s="9"/>
      <x:c r="D129" s="9"/>
      <x:c r="E129" s="15"/>
      <x:c r="F129" s="16"/>
      <x:c r="G129" s="9"/>
      <x:c r="H129" s="9"/>
      <x:c r="I129" s="9"/>
      <x:c r="J129" s="17" t="str">
        <x:f>IF(OR(NOT(ISNUMBER(A129)),NOT(ISNUMBER(F129)),F129&lt;=0,I129=""),"",IF(I129="Ожидание","",IF(I129="Выигрыш",IF(AND(ISNUMBER(E129),E129&gt;=1),ROUND(F129*(E129-1),2),""),IF(I129="Проигрыш",-F129,IF(I129="Возврат",0,IF(I129="Продано",IF(AND(ISNUMBER(K129),K129&gt;=0),K129-F129,""),""))))))</x:f>
      </x:c>
      <x:c r="K129" s="16"/>
      <x:c r="L129" s="17" t="str">
        <x:f>IF(NOT(ISNUMBER(A129)),"",$B$4+SUMIFS($J$12:$J$511,$A$12:$A$511,"&lt;="&amp;A129)+SUMIFS('Движения'!$E$9:$E$208,'Движения'!$A$9:$A$208,"&lt;="&amp;A129))</x:f>
      </x:c>
      <x:c r="M129" s="17" t="str">
        <x:f>IF(ISNUMBER(J129),IF(OR(I129="Выигрыш",I129="Проигрыш",I129="Продано"),F129,0),"")</x:f>
      </x:c>
    </x:row>
    <x:row r="130" ht="22" customHeight="1">
      <x:c r="A130" s="11"/>
      <x:c r="B130" s="9"/>
      <x:c r="C130" s="9"/>
      <x:c r="D130" s="9"/>
      <x:c r="E130" s="15"/>
      <x:c r="F130" s="16"/>
      <x:c r="G130" s="9"/>
      <x:c r="H130" s="9"/>
      <x:c r="I130" s="9"/>
      <x:c r="J130" s="17" t="str">
        <x:f>IF(OR(NOT(ISNUMBER(A130)),NOT(ISNUMBER(F130)),F130&lt;=0,I130=""),"",IF(I130="Ожидание","",IF(I130="Выигрыш",IF(AND(ISNUMBER(E130),E130&gt;=1),ROUND(F130*(E130-1),2),""),IF(I130="Проигрыш",-F130,IF(I130="Возврат",0,IF(I130="Продано",IF(AND(ISNUMBER(K130),K130&gt;=0),K130-F130,""),""))))))</x:f>
      </x:c>
      <x:c r="K130" s="16"/>
      <x:c r="L130" s="17" t="str">
        <x:f>IF(NOT(ISNUMBER(A130)),"",$B$4+SUMIFS($J$12:$J$511,$A$12:$A$511,"&lt;="&amp;A130)+SUMIFS('Движения'!$E$9:$E$208,'Движения'!$A$9:$A$208,"&lt;="&amp;A130))</x:f>
      </x:c>
      <x:c r="M130" s="17" t="str">
        <x:f>IF(ISNUMBER(J130),IF(OR(I130="Выигрыш",I130="Проигрыш",I130="Продано"),F130,0),"")</x:f>
      </x:c>
    </x:row>
    <x:row r="131" ht="22" customHeight="1">
      <x:c r="A131" s="11"/>
      <x:c r="B131" s="9"/>
      <x:c r="C131" s="9"/>
      <x:c r="D131" s="9"/>
      <x:c r="E131" s="15"/>
      <x:c r="F131" s="16"/>
      <x:c r="G131" s="9"/>
      <x:c r="H131" s="9"/>
      <x:c r="I131" s="9"/>
      <x:c r="J131" s="17" t="str">
        <x:f>IF(OR(NOT(ISNUMBER(A131)),NOT(ISNUMBER(F131)),F131&lt;=0,I131=""),"",IF(I131="Ожидание","",IF(I131="Выигрыш",IF(AND(ISNUMBER(E131),E131&gt;=1),ROUND(F131*(E131-1),2),""),IF(I131="Проигрыш",-F131,IF(I131="Возврат",0,IF(I131="Продано",IF(AND(ISNUMBER(K131),K131&gt;=0),K131-F131,""),""))))))</x:f>
      </x:c>
      <x:c r="K131" s="16"/>
      <x:c r="L131" s="17" t="str">
        <x:f>IF(NOT(ISNUMBER(A131)),"",$B$4+SUMIFS($J$12:$J$511,$A$12:$A$511,"&lt;="&amp;A131)+SUMIFS('Движения'!$E$9:$E$208,'Движения'!$A$9:$A$208,"&lt;="&amp;A131))</x:f>
      </x:c>
      <x:c r="M131" s="17" t="str">
        <x:f>IF(ISNUMBER(J131),IF(OR(I131="Выигрыш",I131="Проигрыш",I131="Продано"),F131,0),"")</x:f>
      </x:c>
    </x:row>
    <x:row r="132" ht="22" customHeight="1">
      <x:c r="A132" s="11"/>
      <x:c r="B132" s="9"/>
      <x:c r="C132" s="9"/>
      <x:c r="D132" s="9"/>
      <x:c r="E132" s="15"/>
      <x:c r="F132" s="16"/>
      <x:c r="G132" s="9"/>
      <x:c r="H132" s="9"/>
      <x:c r="I132" s="9"/>
      <x:c r="J132" s="17" t="str">
        <x:f>IF(OR(NOT(ISNUMBER(A132)),NOT(ISNUMBER(F132)),F132&lt;=0,I132=""),"",IF(I132="Ожидание","",IF(I132="Выигрыш",IF(AND(ISNUMBER(E132),E132&gt;=1),ROUND(F132*(E132-1),2),""),IF(I132="Проигрыш",-F132,IF(I132="Возврат",0,IF(I132="Продано",IF(AND(ISNUMBER(K132),K132&gt;=0),K132-F132,""),""))))))</x:f>
      </x:c>
      <x:c r="K132" s="16"/>
      <x:c r="L132" s="17" t="str">
        <x:f>IF(NOT(ISNUMBER(A132)),"",$B$4+SUMIFS($J$12:$J$511,$A$12:$A$511,"&lt;="&amp;A132)+SUMIFS('Движения'!$E$9:$E$208,'Движения'!$A$9:$A$208,"&lt;="&amp;A132))</x:f>
      </x:c>
      <x:c r="M132" s="17" t="str">
        <x:f>IF(ISNUMBER(J132),IF(OR(I132="Выигрыш",I132="Проигрыш",I132="Продано"),F132,0),"")</x:f>
      </x:c>
    </x:row>
    <x:row r="133" ht="22" customHeight="1">
      <x:c r="A133" s="11"/>
      <x:c r="B133" s="9"/>
      <x:c r="C133" s="9"/>
      <x:c r="D133" s="9"/>
      <x:c r="E133" s="15"/>
      <x:c r="F133" s="16"/>
      <x:c r="G133" s="9"/>
      <x:c r="H133" s="9"/>
      <x:c r="I133" s="9"/>
      <x:c r="J133" s="17" t="str">
        <x:f>IF(OR(NOT(ISNUMBER(A133)),NOT(ISNUMBER(F133)),F133&lt;=0,I133=""),"",IF(I133="Ожидание","",IF(I133="Выигрыш",IF(AND(ISNUMBER(E133),E133&gt;=1),ROUND(F133*(E133-1),2),""),IF(I133="Проигрыш",-F133,IF(I133="Возврат",0,IF(I133="Продано",IF(AND(ISNUMBER(K133),K133&gt;=0),K133-F133,""),""))))))</x:f>
      </x:c>
      <x:c r="K133" s="16"/>
      <x:c r="L133" s="17" t="str">
        <x:f>IF(NOT(ISNUMBER(A133)),"",$B$4+SUMIFS($J$12:$J$511,$A$12:$A$511,"&lt;="&amp;A133)+SUMIFS('Движения'!$E$9:$E$208,'Движения'!$A$9:$A$208,"&lt;="&amp;A133))</x:f>
      </x:c>
      <x:c r="M133" s="17" t="str">
        <x:f>IF(ISNUMBER(J133),IF(OR(I133="Выигрыш",I133="Проигрыш",I133="Продано"),F133,0),"")</x:f>
      </x:c>
    </x:row>
    <x:row r="134" ht="22" customHeight="1">
      <x:c r="A134" s="11"/>
      <x:c r="B134" s="9"/>
      <x:c r="C134" s="9"/>
      <x:c r="D134" s="9"/>
      <x:c r="E134" s="15"/>
      <x:c r="F134" s="16"/>
      <x:c r="G134" s="9"/>
      <x:c r="H134" s="9"/>
      <x:c r="I134" s="9"/>
      <x:c r="J134" s="17" t="str">
        <x:f>IF(OR(NOT(ISNUMBER(A134)),NOT(ISNUMBER(F134)),F134&lt;=0,I134=""),"",IF(I134="Ожидание","",IF(I134="Выигрыш",IF(AND(ISNUMBER(E134),E134&gt;=1),ROUND(F134*(E134-1),2),""),IF(I134="Проигрыш",-F134,IF(I134="Возврат",0,IF(I134="Продано",IF(AND(ISNUMBER(K134),K134&gt;=0),K134-F134,""),""))))))</x:f>
      </x:c>
      <x:c r="K134" s="16"/>
      <x:c r="L134" s="17" t="str">
        <x:f>IF(NOT(ISNUMBER(A134)),"",$B$4+SUMIFS($J$12:$J$511,$A$12:$A$511,"&lt;="&amp;A134)+SUMIFS('Движения'!$E$9:$E$208,'Движения'!$A$9:$A$208,"&lt;="&amp;A134))</x:f>
      </x:c>
      <x:c r="M134" s="17" t="str">
        <x:f>IF(ISNUMBER(J134),IF(OR(I134="Выигрыш",I134="Проигрыш",I134="Продано"),F134,0),"")</x:f>
      </x:c>
    </x:row>
    <x:row r="135" ht="22" customHeight="1">
      <x:c r="A135" s="11"/>
      <x:c r="B135" s="9"/>
      <x:c r="C135" s="9"/>
      <x:c r="D135" s="9"/>
      <x:c r="E135" s="15"/>
      <x:c r="F135" s="16"/>
      <x:c r="G135" s="9"/>
      <x:c r="H135" s="9"/>
      <x:c r="I135" s="9"/>
      <x:c r="J135" s="17" t="str">
        <x:f>IF(OR(NOT(ISNUMBER(A135)),NOT(ISNUMBER(F135)),F135&lt;=0,I135=""),"",IF(I135="Ожидание","",IF(I135="Выигрыш",IF(AND(ISNUMBER(E135),E135&gt;=1),ROUND(F135*(E135-1),2),""),IF(I135="Проигрыш",-F135,IF(I135="Возврат",0,IF(I135="Продано",IF(AND(ISNUMBER(K135),K135&gt;=0),K135-F135,""),""))))))</x:f>
      </x:c>
      <x:c r="K135" s="16"/>
      <x:c r="L135" s="17" t="str">
        <x:f>IF(NOT(ISNUMBER(A135)),"",$B$4+SUMIFS($J$12:$J$511,$A$12:$A$511,"&lt;="&amp;A135)+SUMIFS('Движения'!$E$9:$E$208,'Движения'!$A$9:$A$208,"&lt;="&amp;A135))</x:f>
      </x:c>
      <x:c r="M135" s="17" t="str">
        <x:f>IF(ISNUMBER(J135),IF(OR(I135="Выигрыш",I135="Проигрыш",I135="Продано"),F135,0),"")</x:f>
      </x:c>
    </x:row>
    <x:row r="136" ht="22" customHeight="1">
      <x:c r="A136" s="11"/>
      <x:c r="B136" s="9"/>
      <x:c r="C136" s="9"/>
      <x:c r="D136" s="9"/>
      <x:c r="E136" s="15"/>
      <x:c r="F136" s="16"/>
      <x:c r="G136" s="9"/>
      <x:c r="H136" s="9"/>
      <x:c r="I136" s="9"/>
      <x:c r="J136" s="17" t="str">
        <x:f>IF(OR(NOT(ISNUMBER(A136)),NOT(ISNUMBER(F136)),F136&lt;=0,I136=""),"",IF(I136="Ожидание","",IF(I136="Выигрыш",IF(AND(ISNUMBER(E136),E136&gt;=1),ROUND(F136*(E136-1),2),""),IF(I136="Проигрыш",-F136,IF(I136="Возврат",0,IF(I136="Продано",IF(AND(ISNUMBER(K136),K136&gt;=0),K136-F136,""),""))))))</x:f>
      </x:c>
      <x:c r="K136" s="16"/>
      <x:c r="L136" s="17" t="str">
        <x:f>IF(NOT(ISNUMBER(A136)),"",$B$4+SUMIFS($J$12:$J$511,$A$12:$A$511,"&lt;="&amp;A136)+SUMIFS('Движения'!$E$9:$E$208,'Движения'!$A$9:$A$208,"&lt;="&amp;A136))</x:f>
      </x:c>
      <x:c r="M136" s="17" t="str">
        <x:f>IF(ISNUMBER(J136),IF(OR(I136="Выигрыш",I136="Проигрыш",I136="Продано"),F136,0),"")</x:f>
      </x:c>
    </x:row>
    <x:row r="137" ht="22" customHeight="1">
      <x:c r="A137" s="11"/>
      <x:c r="B137" s="9"/>
      <x:c r="C137" s="9"/>
      <x:c r="D137" s="9"/>
      <x:c r="E137" s="15"/>
      <x:c r="F137" s="16"/>
      <x:c r="G137" s="9"/>
      <x:c r="H137" s="9"/>
      <x:c r="I137" s="9"/>
      <x:c r="J137" s="17" t="str">
        <x:f>IF(OR(NOT(ISNUMBER(A137)),NOT(ISNUMBER(F137)),F137&lt;=0,I137=""),"",IF(I137="Ожидание","",IF(I137="Выигрыш",IF(AND(ISNUMBER(E137),E137&gt;=1),ROUND(F137*(E137-1),2),""),IF(I137="Проигрыш",-F137,IF(I137="Возврат",0,IF(I137="Продано",IF(AND(ISNUMBER(K137),K137&gt;=0),K137-F137,""),""))))))</x:f>
      </x:c>
      <x:c r="K137" s="16"/>
      <x:c r="L137" s="17" t="str">
        <x:f>IF(NOT(ISNUMBER(A137)),"",$B$4+SUMIFS($J$12:$J$511,$A$12:$A$511,"&lt;="&amp;A137)+SUMIFS('Движения'!$E$9:$E$208,'Движения'!$A$9:$A$208,"&lt;="&amp;A137))</x:f>
      </x:c>
      <x:c r="M137" s="17" t="str">
        <x:f>IF(ISNUMBER(J137),IF(OR(I137="Выигрыш",I137="Проигрыш",I137="Продано"),F137,0),"")</x:f>
      </x:c>
    </x:row>
    <x:row r="138" ht="22" customHeight="1">
      <x:c r="A138" s="11"/>
      <x:c r="B138" s="9"/>
      <x:c r="C138" s="9"/>
      <x:c r="D138" s="9"/>
      <x:c r="E138" s="15"/>
      <x:c r="F138" s="16"/>
      <x:c r="G138" s="9"/>
      <x:c r="H138" s="9"/>
      <x:c r="I138" s="9"/>
      <x:c r="J138" s="17" t="str">
        <x:f>IF(OR(NOT(ISNUMBER(A138)),NOT(ISNUMBER(F138)),F138&lt;=0,I138=""),"",IF(I138="Ожидание","",IF(I138="Выигрыш",IF(AND(ISNUMBER(E138),E138&gt;=1),ROUND(F138*(E138-1),2),""),IF(I138="Проигрыш",-F138,IF(I138="Возврат",0,IF(I138="Продано",IF(AND(ISNUMBER(K138),K138&gt;=0),K138-F138,""),""))))))</x:f>
      </x:c>
      <x:c r="K138" s="16"/>
      <x:c r="L138" s="17" t="str">
        <x:f>IF(NOT(ISNUMBER(A138)),"",$B$4+SUMIFS($J$12:$J$511,$A$12:$A$511,"&lt;="&amp;A138)+SUMIFS('Движения'!$E$9:$E$208,'Движения'!$A$9:$A$208,"&lt;="&amp;A138))</x:f>
      </x:c>
      <x:c r="M138" s="17" t="str">
        <x:f>IF(ISNUMBER(J138),IF(OR(I138="Выигрыш",I138="Проигрыш",I138="Продано"),F138,0),"")</x:f>
      </x:c>
    </x:row>
    <x:row r="139" ht="22" customHeight="1">
      <x:c r="A139" s="11"/>
      <x:c r="B139" s="9"/>
      <x:c r="C139" s="9"/>
      <x:c r="D139" s="9"/>
      <x:c r="E139" s="15"/>
      <x:c r="F139" s="16"/>
      <x:c r="G139" s="9"/>
      <x:c r="H139" s="9"/>
      <x:c r="I139" s="9"/>
      <x:c r="J139" s="17" t="str">
        <x:f>IF(OR(NOT(ISNUMBER(A139)),NOT(ISNUMBER(F139)),F139&lt;=0,I139=""),"",IF(I139="Ожидание","",IF(I139="Выигрыш",IF(AND(ISNUMBER(E139),E139&gt;=1),ROUND(F139*(E139-1),2),""),IF(I139="Проигрыш",-F139,IF(I139="Возврат",0,IF(I139="Продано",IF(AND(ISNUMBER(K139),K139&gt;=0),K139-F139,""),""))))))</x:f>
      </x:c>
      <x:c r="K139" s="16"/>
      <x:c r="L139" s="17" t="str">
        <x:f>IF(NOT(ISNUMBER(A139)),"",$B$4+SUMIFS($J$12:$J$511,$A$12:$A$511,"&lt;="&amp;A139)+SUMIFS('Движения'!$E$9:$E$208,'Движения'!$A$9:$A$208,"&lt;="&amp;A139))</x:f>
      </x:c>
      <x:c r="M139" s="17" t="str">
        <x:f>IF(ISNUMBER(J139),IF(OR(I139="Выигрыш",I139="Проигрыш",I139="Продано"),F139,0),"")</x:f>
      </x:c>
    </x:row>
    <x:row r="140" ht="22" customHeight="1">
      <x:c r="A140" s="11"/>
      <x:c r="B140" s="9"/>
      <x:c r="C140" s="9"/>
      <x:c r="D140" s="9"/>
      <x:c r="E140" s="15"/>
      <x:c r="F140" s="16"/>
      <x:c r="G140" s="9"/>
      <x:c r="H140" s="9"/>
      <x:c r="I140" s="9"/>
      <x:c r="J140" s="17" t="str">
        <x:f>IF(OR(NOT(ISNUMBER(A140)),NOT(ISNUMBER(F140)),F140&lt;=0,I140=""),"",IF(I140="Ожидание","",IF(I140="Выигрыш",IF(AND(ISNUMBER(E140),E140&gt;=1),ROUND(F140*(E140-1),2),""),IF(I140="Проигрыш",-F140,IF(I140="Возврат",0,IF(I140="Продано",IF(AND(ISNUMBER(K140),K140&gt;=0),K140-F140,""),""))))))</x:f>
      </x:c>
      <x:c r="K140" s="16"/>
      <x:c r="L140" s="17" t="str">
        <x:f>IF(NOT(ISNUMBER(A140)),"",$B$4+SUMIFS($J$12:$J$511,$A$12:$A$511,"&lt;="&amp;A140)+SUMIFS('Движения'!$E$9:$E$208,'Движения'!$A$9:$A$208,"&lt;="&amp;A140))</x:f>
      </x:c>
      <x:c r="M140" s="17" t="str">
        <x:f>IF(ISNUMBER(J140),IF(OR(I140="Выигрыш",I140="Проигрыш",I140="Продано"),F140,0),"")</x:f>
      </x:c>
    </x:row>
    <x:row r="141" ht="22" customHeight="1">
      <x:c r="A141" s="11"/>
      <x:c r="B141" s="9"/>
      <x:c r="C141" s="9"/>
      <x:c r="D141" s="9"/>
      <x:c r="E141" s="15"/>
      <x:c r="F141" s="16"/>
      <x:c r="G141" s="9"/>
      <x:c r="H141" s="9"/>
      <x:c r="I141" s="9"/>
      <x:c r="J141" s="17" t="str">
        <x:f>IF(OR(NOT(ISNUMBER(A141)),NOT(ISNUMBER(F141)),F141&lt;=0,I141=""),"",IF(I141="Ожидание","",IF(I141="Выигрыш",IF(AND(ISNUMBER(E141),E141&gt;=1),ROUND(F141*(E141-1),2),""),IF(I141="Проигрыш",-F141,IF(I141="Возврат",0,IF(I141="Продано",IF(AND(ISNUMBER(K141),K141&gt;=0),K141-F141,""),""))))))</x:f>
      </x:c>
      <x:c r="K141" s="16"/>
      <x:c r="L141" s="17" t="str">
        <x:f>IF(NOT(ISNUMBER(A141)),"",$B$4+SUMIFS($J$12:$J$511,$A$12:$A$511,"&lt;="&amp;A141)+SUMIFS('Движения'!$E$9:$E$208,'Движения'!$A$9:$A$208,"&lt;="&amp;A141))</x:f>
      </x:c>
      <x:c r="M141" s="17" t="str">
        <x:f>IF(ISNUMBER(J141),IF(OR(I141="Выигрыш",I141="Проигрыш",I141="Продано"),F141,0),"")</x:f>
      </x:c>
    </x:row>
    <x:row r="142" ht="22" customHeight="1">
      <x:c r="A142" s="11"/>
      <x:c r="B142" s="9"/>
      <x:c r="C142" s="9"/>
      <x:c r="D142" s="9"/>
      <x:c r="E142" s="15"/>
      <x:c r="F142" s="16"/>
      <x:c r="G142" s="9"/>
      <x:c r="H142" s="9"/>
      <x:c r="I142" s="9"/>
      <x:c r="J142" s="17" t="str">
        <x:f>IF(OR(NOT(ISNUMBER(A142)),NOT(ISNUMBER(F142)),F142&lt;=0,I142=""),"",IF(I142="Ожидание","",IF(I142="Выигрыш",IF(AND(ISNUMBER(E142),E142&gt;=1),ROUND(F142*(E142-1),2),""),IF(I142="Проигрыш",-F142,IF(I142="Возврат",0,IF(I142="Продано",IF(AND(ISNUMBER(K142),K142&gt;=0),K142-F142,""),""))))))</x:f>
      </x:c>
      <x:c r="K142" s="16"/>
      <x:c r="L142" s="17" t="str">
        <x:f>IF(NOT(ISNUMBER(A142)),"",$B$4+SUMIFS($J$12:$J$511,$A$12:$A$511,"&lt;="&amp;A142)+SUMIFS('Движения'!$E$9:$E$208,'Движения'!$A$9:$A$208,"&lt;="&amp;A142))</x:f>
      </x:c>
      <x:c r="M142" s="17" t="str">
        <x:f>IF(ISNUMBER(J142),IF(OR(I142="Выигрыш",I142="Проигрыш",I142="Продано"),F142,0),"")</x:f>
      </x:c>
    </x:row>
    <x:row r="143" ht="22" customHeight="1">
      <x:c r="A143" s="11"/>
      <x:c r="B143" s="9"/>
      <x:c r="C143" s="9"/>
      <x:c r="D143" s="9"/>
      <x:c r="E143" s="15"/>
      <x:c r="F143" s="16"/>
      <x:c r="G143" s="9"/>
      <x:c r="H143" s="9"/>
      <x:c r="I143" s="9"/>
      <x:c r="J143" s="17" t="str">
        <x:f>IF(OR(NOT(ISNUMBER(A143)),NOT(ISNUMBER(F143)),F143&lt;=0,I143=""),"",IF(I143="Ожидание","",IF(I143="Выигрыш",IF(AND(ISNUMBER(E143),E143&gt;=1),ROUND(F143*(E143-1),2),""),IF(I143="Проигрыш",-F143,IF(I143="Возврат",0,IF(I143="Продано",IF(AND(ISNUMBER(K143),K143&gt;=0),K143-F143,""),""))))))</x:f>
      </x:c>
      <x:c r="K143" s="16"/>
      <x:c r="L143" s="17" t="str">
        <x:f>IF(NOT(ISNUMBER(A143)),"",$B$4+SUMIFS($J$12:$J$511,$A$12:$A$511,"&lt;="&amp;A143)+SUMIFS('Движения'!$E$9:$E$208,'Движения'!$A$9:$A$208,"&lt;="&amp;A143))</x:f>
      </x:c>
      <x:c r="M143" s="17" t="str">
        <x:f>IF(ISNUMBER(J143),IF(OR(I143="Выигрыш",I143="Проигрыш",I143="Продано"),F143,0),"")</x:f>
      </x:c>
    </x:row>
    <x:row r="144" ht="22" customHeight="1">
      <x:c r="A144" s="11"/>
      <x:c r="B144" s="9"/>
      <x:c r="C144" s="9"/>
      <x:c r="D144" s="9"/>
      <x:c r="E144" s="15"/>
      <x:c r="F144" s="16"/>
      <x:c r="G144" s="9"/>
      <x:c r="H144" s="9"/>
      <x:c r="I144" s="9"/>
      <x:c r="J144" s="17" t="str">
        <x:f>IF(OR(NOT(ISNUMBER(A144)),NOT(ISNUMBER(F144)),F144&lt;=0,I144=""),"",IF(I144="Ожидание","",IF(I144="Выигрыш",IF(AND(ISNUMBER(E144),E144&gt;=1),ROUND(F144*(E144-1),2),""),IF(I144="Проигрыш",-F144,IF(I144="Возврат",0,IF(I144="Продано",IF(AND(ISNUMBER(K144),K144&gt;=0),K144-F144,""),""))))))</x:f>
      </x:c>
      <x:c r="K144" s="16"/>
      <x:c r="L144" s="17" t="str">
        <x:f>IF(NOT(ISNUMBER(A144)),"",$B$4+SUMIFS($J$12:$J$511,$A$12:$A$511,"&lt;="&amp;A144)+SUMIFS('Движения'!$E$9:$E$208,'Движения'!$A$9:$A$208,"&lt;="&amp;A144))</x:f>
      </x:c>
      <x:c r="M144" s="17" t="str">
        <x:f>IF(ISNUMBER(J144),IF(OR(I144="Выигрыш",I144="Проигрыш",I144="Продано"),F144,0),"")</x:f>
      </x:c>
    </x:row>
    <x:row r="145" ht="22" customHeight="1">
      <x:c r="A145" s="11"/>
      <x:c r="B145" s="9"/>
      <x:c r="C145" s="9"/>
      <x:c r="D145" s="9"/>
      <x:c r="E145" s="15"/>
      <x:c r="F145" s="16"/>
      <x:c r="G145" s="9"/>
      <x:c r="H145" s="9"/>
      <x:c r="I145" s="9"/>
      <x:c r="J145" s="17" t="str">
        <x:f>IF(OR(NOT(ISNUMBER(A145)),NOT(ISNUMBER(F145)),F145&lt;=0,I145=""),"",IF(I145="Ожидание","",IF(I145="Выигрыш",IF(AND(ISNUMBER(E145),E145&gt;=1),ROUND(F145*(E145-1),2),""),IF(I145="Проигрыш",-F145,IF(I145="Возврат",0,IF(I145="Продано",IF(AND(ISNUMBER(K145),K145&gt;=0),K145-F145,""),""))))))</x:f>
      </x:c>
      <x:c r="K145" s="16"/>
      <x:c r="L145" s="17" t="str">
        <x:f>IF(NOT(ISNUMBER(A145)),"",$B$4+SUMIFS($J$12:$J$511,$A$12:$A$511,"&lt;="&amp;A145)+SUMIFS('Движения'!$E$9:$E$208,'Движения'!$A$9:$A$208,"&lt;="&amp;A145))</x:f>
      </x:c>
      <x:c r="M145" s="17" t="str">
        <x:f>IF(ISNUMBER(J145),IF(OR(I145="Выигрыш",I145="Проигрыш",I145="Продано"),F145,0),"")</x:f>
      </x:c>
    </x:row>
    <x:row r="146" ht="22" customHeight="1">
      <x:c r="A146" s="11"/>
      <x:c r="B146" s="9"/>
      <x:c r="C146" s="9"/>
      <x:c r="D146" s="9"/>
      <x:c r="E146" s="15"/>
      <x:c r="F146" s="16"/>
      <x:c r="G146" s="9"/>
      <x:c r="H146" s="9"/>
      <x:c r="I146" s="9"/>
      <x:c r="J146" s="17" t="str">
        <x:f>IF(OR(NOT(ISNUMBER(A146)),NOT(ISNUMBER(F146)),F146&lt;=0,I146=""),"",IF(I146="Ожидание","",IF(I146="Выигрыш",IF(AND(ISNUMBER(E146),E146&gt;=1),ROUND(F146*(E146-1),2),""),IF(I146="Проигрыш",-F146,IF(I146="Возврат",0,IF(I146="Продано",IF(AND(ISNUMBER(K146),K146&gt;=0),K146-F146,""),""))))))</x:f>
      </x:c>
      <x:c r="K146" s="16"/>
      <x:c r="L146" s="17" t="str">
        <x:f>IF(NOT(ISNUMBER(A146)),"",$B$4+SUMIFS($J$12:$J$511,$A$12:$A$511,"&lt;="&amp;A146)+SUMIFS('Движения'!$E$9:$E$208,'Движения'!$A$9:$A$208,"&lt;="&amp;A146))</x:f>
      </x:c>
      <x:c r="M146" s="17" t="str">
        <x:f>IF(ISNUMBER(J146),IF(OR(I146="Выигрыш",I146="Проигрыш",I146="Продано"),F146,0),"")</x:f>
      </x:c>
    </x:row>
    <x:row r="147" ht="22" customHeight="1">
      <x:c r="A147" s="11"/>
      <x:c r="B147" s="9"/>
      <x:c r="C147" s="9"/>
      <x:c r="D147" s="9"/>
      <x:c r="E147" s="15"/>
      <x:c r="F147" s="16"/>
      <x:c r="G147" s="9"/>
      <x:c r="H147" s="9"/>
      <x:c r="I147" s="9"/>
      <x:c r="J147" s="17" t="str">
        <x:f>IF(OR(NOT(ISNUMBER(A147)),NOT(ISNUMBER(F147)),F147&lt;=0,I147=""),"",IF(I147="Ожидание","",IF(I147="Выигрыш",IF(AND(ISNUMBER(E147),E147&gt;=1),ROUND(F147*(E147-1),2),""),IF(I147="Проигрыш",-F147,IF(I147="Возврат",0,IF(I147="Продано",IF(AND(ISNUMBER(K147),K147&gt;=0),K147-F147,""),""))))))</x:f>
      </x:c>
      <x:c r="K147" s="16"/>
      <x:c r="L147" s="17" t="str">
        <x:f>IF(NOT(ISNUMBER(A147)),"",$B$4+SUMIFS($J$12:$J$511,$A$12:$A$511,"&lt;="&amp;A147)+SUMIFS('Движения'!$E$9:$E$208,'Движения'!$A$9:$A$208,"&lt;="&amp;A147))</x:f>
      </x:c>
      <x:c r="M147" s="17" t="str">
        <x:f>IF(ISNUMBER(J147),IF(OR(I147="Выигрыш",I147="Проигрыш",I147="Продано"),F147,0),"")</x:f>
      </x:c>
    </x:row>
    <x:row r="148" ht="22" customHeight="1">
      <x:c r="A148" s="11"/>
      <x:c r="B148" s="9"/>
      <x:c r="C148" s="9"/>
      <x:c r="D148" s="9"/>
      <x:c r="E148" s="15"/>
      <x:c r="F148" s="16"/>
      <x:c r="G148" s="9"/>
      <x:c r="H148" s="9"/>
      <x:c r="I148" s="9"/>
      <x:c r="J148" s="17" t="str">
        <x:f>IF(OR(NOT(ISNUMBER(A148)),NOT(ISNUMBER(F148)),F148&lt;=0,I148=""),"",IF(I148="Ожидание","",IF(I148="Выигрыш",IF(AND(ISNUMBER(E148),E148&gt;=1),ROUND(F148*(E148-1),2),""),IF(I148="Проигрыш",-F148,IF(I148="Возврат",0,IF(I148="Продано",IF(AND(ISNUMBER(K148),K148&gt;=0),K148-F148,""),""))))))</x:f>
      </x:c>
      <x:c r="K148" s="16"/>
      <x:c r="L148" s="17" t="str">
        <x:f>IF(NOT(ISNUMBER(A148)),"",$B$4+SUMIFS($J$12:$J$511,$A$12:$A$511,"&lt;="&amp;A148)+SUMIFS('Движения'!$E$9:$E$208,'Движения'!$A$9:$A$208,"&lt;="&amp;A148))</x:f>
      </x:c>
      <x:c r="M148" s="17" t="str">
        <x:f>IF(ISNUMBER(J148),IF(OR(I148="Выигрыш",I148="Проигрыш",I148="Продано"),F148,0),"")</x:f>
      </x:c>
    </x:row>
    <x:row r="149" ht="22" customHeight="1">
      <x:c r="A149" s="11"/>
      <x:c r="B149" s="9"/>
      <x:c r="C149" s="9"/>
      <x:c r="D149" s="9"/>
      <x:c r="E149" s="15"/>
      <x:c r="F149" s="16"/>
      <x:c r="G149" s="9"/>
      <x:c r="H149" s="9"/>
      <x:c r="I149" s="9"/>
      <x:c r="J149" s="17" t="str">
        <x:f>IF(OR(NOT(ISNUMBER(A149)),NOT(ISNUMBER(F149)),F149&lt;=0,I149=""),"",IF(I149="Ожидание","",IF(I149="Выигрыш",IF(AND(ISNUMBER(E149),E149&gt;=1),ROUND(F149*(E149-1),2),""),IF(I149="Проигрыш",-F149,IF(I149="Возврат",0,IF(I149="Продано",IF(AND(ISNUMBER(K149),K149&gt;=0),K149-F149,""),""))))))</x:f>
      </x:c>
      <x:c r="K149" s="16"/>
      <x:c r="L149" s="17" t="str">
        <x:f>IF(NOT(ISNUMBER(A149)),"",$B$4+SUMIFS($J$12:$J$511,$A$12:$A$511,"&lt;="&amp;A149)+SUMIFS('Движения'!$E$9:$E$208,'Движения'!$A$9:$A$208,"&lt;="&amp;A149))</x:f>
      </x:c>
      <x:c r="M149" s="17" t="str">
        <x:f>IF(ISNUMBER(J149),IF(OR(I149="Выигрыш",I149="Проигрыш",I149="Продано"),F149,0),"")</x:f>
      </x:c>
    </x:row>
    <x:row r="150" ht="22" customHeight="1">
      <x:c r="A150" s="11"/>
      <x:c r="B150" s="9"/>
      <x:c r="C150" s="9"/>
      <x:c r="D150" s="9"/>
      <x:c r="E150" s="15"/>
      <x:c r="F150" s="16"/>
      <x:c r="G150" s="9"/>
      <x:c r="H150" s="9"/>
      <x:c r="I150" s="9"/>
      <x:c r="J150" s="17" t="str">
        <x:f>IF(OR(NOT(ISNUMBER(A150)),NOT(ISNUMBER(F150)),F150&lt;=0,I150=""),"",IF(I150="Ожидание","",IF(I150="Выигрыш",IF(AND(ISNUMBER(E150),E150&gt;=1),ROUND(F150*(E150-1),2),""),IF(I150="Проигрыш",-F150,IF(I150="Возврат",0,IF(I150="Продано",IF(AND(ISNUMBER(K150),K150&gt;=0),K150-F150,""),""))))))</x:f>
      </x:c>
      <x:c r="K150" s="16"/>
      <x:c r="L150" s="17" t="str">
        <x:f>IF(NOT(ISNUMBER(A150)),"",$B$4+SUMIFS($J$12:$J$511,$A$12:$A$511,"&lt;="&amp;A150)+SUMIFS('Движения'!$E$9:$E$208,'Движения'!$A$9:$A$208,"&lt;="&amp;A150))</x:f>
      </x:c>
      <x:c r="M150" s="17" t="str">
        <x:f>IF(ISNUMBER(J150),IF(OR(I150="Выигрыш",I150="Проигрыш",I150="Продано"),F150,0),"")</x:f>
      </x:c>
    </x:row>
    <x:row r="151" ht="22" customHeight="1">
      <x:c r="A151" s="11"/>
      <x:c r="B151" s="9"/>
      <x:c r="C151" s="9"/>
      <x:c r="D151" s="9"/>
      <x:c r="E151" s="15"/>
      <x:c r="F151" s="16"/>
      <x:c r="G151" s="9"/>
      <x:c r="H151" s="9"/>
      <x:c r="I151" s="9"/>
      <x:c r="J151" s="17" t="str">
        <x:f>IF(OR(NOT(ISNUMBER(A151)),NOT(ISNUMBER(F151)),F151&lt;=0,I151=""),"",IF(I151="Ожидание","",IF(I151="Выигрыш",IF(AND(ISNUMBER(E151),E151&gt;=1),ROUND(F151*(E151-1),2),""),IF(I151="Проигрыш",-F151,IF(I151="Возврат",0,IF(I151="Продано",IF(AND(ISNUMBER(K151),K151&gt;=0),K151-F151,""),""))))))</x:f>
      </x:c>
      <x:c r="K151" s="16"/>
      <x:c r="L151" s="17" t="str">
        <x:f>IF(NOT(ISNUMBER(A151)),"",$B$4+SUMIFS($J$12:$J$511,$A$12:$A$511,"&lt;="&amp;A151)+SUMIFS('Движения'!$E$9:$E$208,'Движения'!$A$9:$A$208,"&lt;="&amp;A151))</x:f>
      </x:c>
      <x:c r="M151" s="17" t="str">
        <x:f>IF(ISNUMBER(J151),IF(OR(I151="Выигрыш",I151="Проигрыш",I151="Продано"),F151,0),"")</x:f>
      </x:c>
    </x:row>
    <x:row r="152" ht="22" customHeight="1">
      <x:c r="A152" s="11"/>
      <x:c r="B152" s="9"/>
      <x:c r="C152" s="9"/>
      <x:c r="D152" s="9"/>
      <x:c r="E152" s="15"/>
      <x:c r="F152" s="16"/>
      <x:c r="G152" s="9"/>
      <x:c r="H152" s="9"/>
      <x:c r="I152" s="9"/>
      <x:c r="J152" s="17" t="str">
        <x:f>IF(OR(NOT(ISNUMBER(A152)),NOT(ISNUMBER(F152)),F152&lt;=0,I152=""),"",IF(I152="Ожидание","",IF(I152="Выигрыш",IF(AND(ISNUMBER(E152),E152&gt;=1),ROUND(F152*(E152-1),2),""),IF(I152="Проигрыш",-F152,IF(I152="Возврат",0,IF(I152="Продано",IF(AND(ISNUMBER(K152),K152&gt;=0),K152-F152,""),""))))))</x:f>
      </x:c>
      <x:c r="K152" s="16"/>
      <x:c r="L152" s="17" t="str">
        <x:f>IF(NOT(ISNUMBER(A152)),"",$B$4+SUMIFS($J$12:$J$511,$A$12:$A$511,"&lt;="&amp;A152)+SUMIFS('Движения'!$E$9:$E$208,'Движения'!$A$9:$A$208,"&lt;="&amp;A152))</x:f>
      </x:c>
      <x:c r="M152" s="17" t="str">
        <x:f>IF(ISNUMBER(J152),IF(OR(I152="Выигрыш",I152="Проигрыш",I152="Продано"),F152,0),"")</x:f>
      </x:c>
    </x:row>
    <x:row r="153" ht="22" customHeight="1">
      <x:c r="A153" s="11"/>
      <x:c r="B153" s="9"/>
      <x:c r="C153" s="9"/>
      <x:c r="D153" s="9"/>
      <x:c r="E153" s="15"/>
      <x:c r="F153" s="16"/>
      <x:c r="G153" s="9"/>
      <x:c r="H153" s="9"/>
      <x:c r="I153" s="9"/>
      <x:c r="J153" s="17" t="str">
        <x:f>IF(OR(NOT(ISNUMBER(A153)),NOT(ISNUMBER(F153)),F153&lt;=0,I153=""),"",IF(I153="Ожидание","",IF(I153="Выигрыш",IF(AND(ISNUMBER(E153),E153&gt;=1),ROUND(F153*(E153-1),2),""),IF(I153="Проигрыш",-F153,IF(I153="Возврат",0,IF(I153="Продано",IF(AND(ISNUMBER(K153),K153&gt;=0),K153-F153,""),""))))))</x:f>
      </x:c>
      <x:c r="K153" s="16"/>
      <x:c r="L153" s="17" t="str">
        <x:f>IF(NOT(ISNUMBER(A153)),"",$B$4+SUMIFS($J$12:$J$511,$A$12:$A$511,"&lt;="&amp;A153)+SUMIFS('Движения'!$E$9:$E$208,'Движения'!$A$9:$A$208,"&lt;="&amp;A153))</x:f>
      </x:c>
      <x:c r="M153" s="17" t="str">
        <x:f>IF(ISNUMBER(J153),IF(OR(I153="Выигрыш",I153="Проигрыш",I153="Продано"),F153,0),"")</x:f>
      </x:c>
    </x:row>
    <x:row r="154" ht="22" customHeight="1">
      <x:c r="A154" s="11"/>
      <x:c r="B154" s="9"/>
      <x:c r="C154" s="9"/>
      <x:c r="D154" s="9"/>
      <x:c r="E154" s="15"/>
      <x:c r="F154" s="16"/>
      <x:c r="G154" s="9"/>
      <x:c r="H154" s="9"/>
      <x:c r="I154" s="9"/>
      <x:c r="J154" s="17" t="str">
        <x:f>IF(OR(NOT(ISNUMBER(A154)),NOT(ISNUMBER(F154)),F154&lt;=0,I154=""),"",IF(I154="Ожидание","",IF(I154="Выигрыш",IF(AND(ISNUMBER(E154),E154&gt;=1),ROUND(F154*(E154-1),2),""),IF(I154="Проигрыш",-F154,IF(I154="Возврат",0,IF(I154="Продано",IF(AND(ISNUMBER(K154),K154&gt;=0),K154-F154,""),""))))))</x:f>
      </x:c>
      <x:c r="K154" s="16"/>
      <x:c r="L154" s="17" t="str">
        <x:f>IF(NOT(ISNUMBER(A154)),"",$B$4+SUMIFS($J$12:$J$511,$A$12:$A$511,"&lt;="&amp;A154)+SUMIFS('Движения'!$E$9:$E$208,'Движения'!$A$9:$A$208,"&lt;="&amp;A154))</x:f>
      </x:c>
      <x:c r="M154" s="17" t="str">
        <x:f>IF(ISNUMBER(J154),IF(OR(I154="Выигрыш",I154="Проигрыш",I154="Продано"),F154,0),"")</x:f>
      </x:c>
    </x:row>
    <x:row r="155" ht="22" customHeight="1">
      <x:c r="A155" s="11"/>
      <x:c r="B155" s="9"/>
      <x:c r="C155" s="9"/>
      <x:c r="D155" s="9"/>
      <x:c r="E155" s="15"/>
      <x:c r="F155" s="16"/>
      <x:c r="G155" s="9"/>
      <x:c r="H155" s="9"/>
      <x:c r="I155" s="9"/>
      <x:c r="J155" s="17" t="str">
        <x:f>IF(OR(NOT(ISNUMBER(A155)),NOT(ISNUMBER(F155)),F155&lt;=0,I155=""),"",IF(I155="Ожидание","",IF(I155="Выигрыш",IF(AND(ISNUMBER(E155),E155&gt;=1),ROUND(F155*(E155-1),2),""),IF(I155="Проигрыш",-F155,IF(I155="Возврат",0,IF(I155="Продано",IF(AND(ISNUMBER(K155),K155&gt;=0),K155-F155,""),""))))))</x:f>
      </x:c>
      <x:c r="K155" s="16"/>
      <x:c r="L155" s="17" t="str">
        <x:f>IF(NOT(ISNUMBER(A155)),"",$B$4+SUMIFS($J$12:$J$511,$A$12:$A$511,"&lt;="&amp;A155)+SUMIFS('Движения'!$E$9:$E$208,'Движения'!$A$9:$A$208,"&lt;="&amp;A155))</x:f>
      </x:c>
      <x:c r="M155" s="17" t="str">
        <x:f>IF(ISNUMBER(J155),IF(OR(I155="Выигрыш",I155="Проигрыш",I155="Продано"),F155,0),"")</x:f>
      </x:c>
    </x:row>
    <x:row r="156" ht="22" customHeight="1">
      <x:c r="A156" s="11"/>
      <x:c r="B156" s="9"/>
      <x:c r="C156" s="9"/>
      <x:c r="D156" s="9"/>
      <x:c r="E156" s="15"/>
      <x:c r="F156" s="16"/>
      <x:c r="G156" s="9"/>
      <x:c r="H156" s="9"/>
      <x:c r="I156" s="9"/>
      <x:c r="J156" s="17" t="str">
        <x:f>IF(OR(NOT(ISNUMBER(A156)),NOT(ISNUMBER(F156)),F156&lt;=0,I156=""),"",IF(I156="Ожидание","",IF(I156="Выигрыш",IF(AND(ISNUMBER(E156),E156&gt;=1),ROUND(F156*(E156-1),2),""),IF(I156="Проигрыш",-F156,IF(I156="Возврат",0,IF(I156="Продано",IF(AND(ISNUMBER(K156),K156&gt;=0),K156-F156,""),""))))))</x:f>
      </x:c>
      <x:c r="K156" s="16"/>
      <x:c r="L156" s="17" t="str">
        <x:f>IF(NOT(ISNUMBER(A156)),"",$B$4+SUMIFS($J$12:$J$511,$A$12:$A$511,"&lt;="&amp;A156)+SUMIFS('Движения'!$E$9:$E$208,'Движения'!$A$9:$A$208,"&lt;="&amp;A156))</x:f>
      </x:c>
      <x:c r="M156" s="17" t="str">
        <x:f>IF(ISNUMBER(J156),IF(OR(I156="Выигрыш",I156="Проигрыш",I156="Продано"),F156,0),"")</x:f>
      </x:c>
    </x:row>
    <x:row r="157" ht="22" customHeight="1">
      <x:c r="A157" s="11"/>
      <x:c r="B157" s="9"/>
      <x:c r="C157" s="9"/>
      <x:c r="D157" s="9"/>
      <x:c r="E157" s="15"/>
      <x:c r="F157" s="16"/>
      <x:c r="G157" s="9"/>
      <x:c r="H157" s="9"/>
      <x:c r="I157" s="9"/>
      <x:c r="J157" s="17" t="str">
        <x:f>IF(OR(NOT(ISNUMBER(A157)),NOT(ISNUMBER(F157)),F157&lt;=0,I157=""),"",IF(I157="Ожидание","",IF(I157="Выигрыш",IF(AND(ISNUMBER(E157),E157&gt;=1),ROUND(F157*(E157-1),2),""),IF(I157="Проигрыш",-F157,IF(I157="Возврат",0,IF(I157="Продано",IF(AND(ISNUMBER(K157),K157&gt;=0),K157-F157,""),""))))))</x:f>
      </x:c>
      <x:c r="K157" s="16"/>
      <x:c r="L157" s="17" t="str">
        <x:f>IF(NOT(ISNUMBER(A157)),"",$B$4+SUMIFS($J$12:$J$511,$A$12:$A$511,"&lt;="&amp;A157)+SUMIFS('Движения'!$E$9:$E$208,'Движения'!$A$9:$A$208,"&lt;="&amp;A157))</x:f>
      </x:c>
      <x:c r="M157" s="17" t="str">
        <x:f>IF(ISNUMBER(J157),IF(OR(I157="Выигрыш",I157="Проигрыш",I157="Продано"),F157,0),"")</x:f>
      </x:c>
    </x:row>
    <x:row r="158" ht="22" customHeight="1">
      <x:c r="A158" s="11"/>
      <x:c r="B158" s="9"/>
      <x:c r="C158" s="9"/>
      <x:c r="D158" s="9"/>
      <x:c r="E158" s="15"/>
      <x:c r="F158" s="16"/>
      <x:c r="G158" s="9"/>
      <x:c r="H158" s="9"/>
      <x:c r="I158" s="9"/>
      <x:c r="J158" s="17" t="str">
        <x:f>IF(OR(NOT(ISNUMBER(A158)),NOT(ISNUMBER(F158)),F158&lt;=0,I158=""),"",IF(I158="Ожидание","",IF(I158="Выигрыш",IF(AND(ISNUMBER(E158),E158&gt;=1),ROUND(F158*(E158-1),2),""),IF(I158="Проигрыш",-F158,IF(I158="Возврат",0,IF(I158="Продано",IF(AND(ISNUMBER(K158),K158&gt;=0),K158-F158,""),""))))))</x:f>
      </x:c>
      <x:c r="K158" s="16"/>
      <x:c r="L158" s="17" t="str">
        <x:f>IF(NOT(ISNUMBER(A158)),"",$B$4+SUMIFS($J$12:$J$511,$A$12:$A$511,"&lt;="&amp;A158)+SUMIFS('Движения'!$E$9:$E$208,'Движения'!$A$9:$A$208,"&lt;="&amp;A158))</x:f>
      </x:c>
      <x:c r="M158" s="17" t="str">
        <x:f>IF(ISNUMBER(J158),IF(OR(I158="Выигрыш",I158="Проигрыш",I158="Продано"),F158,0),"")</x:f>
      </x:c>
    </x:row>
    <x:row r="159" ht="22" customHeight="1">
      <x:c r="A159" s="11"/>
      <x:c r="B159" s="9"/>
      <x:c r="C159" s="9"/>
      <x:c r="D159" s="9"/>
      <x:c r="E159" s="15"/>
      <x:c r="F159" s="16"/>
      <x:c r="G159" s="9"/>
      <x:c r="H159" s="9"/>
      <x:c r="I159" s="9"/>
      <x:c r="J159" s="17" t="str">
        <x:f>IF(OR(NOT(ISNUMBER(A159)),NOT(ISNUMBER(F159)),F159&lt;=0,I159=""),"",IF(I159="Ожидание","",IF(I159="Выигрыш",IF(AND(ISNUMBER(E159),E159&gt;=1),ROUND(F159*(E159-1),2),""),IF(I159="Проигрыш",-F159,IF(I159="Возврат",0,IF(I159="Продано",IF(AND(ISNUMBER(K159),K159&gt;=0),K159-F159,""),""))))))</x:f>
      </x:c>
      <x:c r="K159" s="16"/>
      <x:c r="L159" s="17" t="str">
        <x:f>IF(NOT(ISNUMBER(A159)),"",$B$4+SUMIFS($J$12:$J$511,$A$12:$A$511,"&lt;="&amp;A159)+SUMIFS('Движения'!$E$9:$E$208,'Движения'!$A$9:$A$208,"&lt;="&amp;A159))</x:f>
      </x:c>
      <x:c r="M159" s="17" t="str">
        <x:f>IF(ISNUMBER(J159),IF(OR(I159="Выигрыш",I159="Проигрыш",I159="Продано"),F159,0),"")</x:f>
      </x:c>
    </x:row>
    <x:row r="160" ht="22" customHeight="1">
      <x:c r="A160" s="11"/>
      <x:c r="B160" s="9"/>
      <x:c r="C160" s="9"/>
      <x:c r="D160" s="9"/>
      <x:c r="E160" s="15"/>
      <x:c r="F160" s="16"/>
      <x:c r="G160" s="9"/>
      <x:c r="H160" s="9"/>
      <x:c r="I160" s="9"/>
      <x:c r="J160" s="17" t="str">
        <x:f>IF(OR(NOT(ISNUMBER(A160)),NOT(ISNUMBER(F160)),F160&lt;=0,I160=""),"",IF(I160="Ожидание","",IF(I160="Выигрыш",IF(AND(ISNUMBER(E160),E160&gt;=1),ROUND(F160*(E160-1),2),""),IF(I160="Проигрыш",-F160,IF(I160="Возврат",0,IF(I160="Продано",IF(AND(ISNUMBER(K160),K160&gt;=0),K160-F160,""),""))))))</x:f>
      </x:c>
      <x:c r="K160" s="16"/>
      <x:c r="L160" s="17" t="str">
        <x:f>IF(NOT(ISNUMBER(A160)),"",$B$4+SUMIFS($J$12:$J$511,$A$12:$A$511,"&lt;="&amp;A160)+SUMIFS('Движения'!$E$9:$E$208,'Движения'!$A$9:$A$208,"&lt;="&amp;A160))</x:f>
      </x:c>
      <x:c r="M160" s="17" t="str">
        <x:f>IF(ISNUMBER(J160),IF(OR(I160="Выигрыш",I160="Проигрыш",I160="Продано"),F160,0),"")</x:f>
      </x:c>
    </x:row>
    <x:row r="161" ht="22" customHeight="1">
      <x:c r="A161" s="11"/>
      <x:c r="B161" s="9"/>
      <x:c r="C161" s="9"/>
      <x:c r="D161" s="9"/>
      <x:c r="E161" s="15"/>
      <x:c r="F161" s="16"/>
      <x:c r="G161" s="9"/>
      <x:c r="H161" s="9"/>
      <x:c r="I161" s="9"/>
      <x:c r="J161" s="17" t="str">
        <x:f>IF(OR(NOT(ISNUMBER(A161)),NOT(ISNUMBER(F161)),F161&lt;=0,I161=""),"",IF(I161="Ожидание","",IF(I161="Выигрыш",IF(AND(ISNUMBER(E161),E161&gt;=1),ROUND(F161*(E161-1),2),""),IF(I161="Проигрыш",-F161,IF(I161="Возврат",0,IF(I161="Продано",IF(AND(ISNUMBER(K161),K161&gt;=0),K161-F161,""),""))))))</x:f>
      </x:c>
      <x:c r="K161" s="16"/>
      <x:c r="L161" s="17" t="str">
        <x:f>IF(NOT(ISNUMBER(A161)),"",$B$4+SUMIFS($J$12:$J$511,$A$12:$A$511,"&lt;="&amp;A161)+SUMIFS('Движения'!$E$9:$E$208,'Движения'!$A$9:$A$208,"&lt;="&amp;A161))</x:f>
      </x:c>
      <x:c r="M161" s="17" t="str">
        <x:f>IF(ISNUMBER(J161),IF(OR(I161="Выигрыш",I161="Проигрыш",I161="Продано"),F161,0),"")</x:f>
      </x:c>
    </x:row>
    <x:row r="162" ht="22" customHeight="1">
      <x:c r="A162" s="11"/>
      <x:c r="B162" s="9"/>
      <x:c r="C162" s="9"/>
      <x:c r="D162" s="9"/>
      <x:c r="E162" s="15"/>
      <x:c r="F162" s="16"/>
      <x:c r="G162" s="9"/>
      <x:c r="H162" s="9"/>
      <x:c r="I162" s="9"/>
      <x:c r="J162" s="17" t="str">
        <x:f>IF(OR(NOT(ISNUMBER(A162)),NOT(ISNUMBER(F162)),F162&lt;=0,I162=""),"",IF(I162="Ожидание","",IF(I162="Выигрыш",IF(AND(ISNUMBER(E162),E162&gt;=1),ROUND(F162*(E162-1),2),""),IF(I162="Проигрыш",-F162,IF(I162="Возврат",0,IF(I162="Продано",IF(AND(ISNUMBER(K162),K162&gt;=0),K162-F162,""),""))))))</x:f>
      </x:c>
      <x:c r="K162" s="16"/>
      <x:c r="L162" s="17" t="str">
        <x:f>IF(NOT(ISNUMBER(A162)),"",$B$4+SUMIFS($J$12:$J$511,$A$12:$A$511,"&lt;="&amp;A162)+SUMIFS('Движения'!$E$9:$E$208,'Движения'!$A$9:$A$208,"&lt;="&amp;A162))</x:f>
      </x:c>
      <x:c r="M162" s="17" t="str">
        <x:f>IF(ISNUMBER(J162),IF(OR(I162="Выигрыш",I162="Проигрыш",I162="Продано"),F162,0),"")</x:f>
      </x:c>
    </x:row>
    <x:row r="163" ht="22" customHeight="1">
      <x:c r="A163" s="11"/>
      <x:c r="B163" s="9"/>
      <x:c r="C163" s="9"/>
      <x:c r="D163" s="9"/>
      <x:c r="E163" s="15"/>
      <x:c r="F163" s="16"/>
      <x:c r="G163" s="9"/>
      <x:c r="H163" s="9"/>
      <x:c r="I163" s="9"/>
      <x:c r="J163" s="17" t="str">
        <x:f>IF(OR(NOT(ISNUMBER(A163)),NOT(ISNUMBER(F163)),F163&lt;=0,I163=""),"",IF(I163="Ожидание","",IF(I163="Выигрыш",IF(AND(ISNUMBER(E163),E163&gt;=1),ROUND(F163*(E163-1),2),""),IF(I163="Проигрыш",-F163,IF(I163="Возврат",0,IF(I163="Продано",IF(AND(ISNUMBER(K163),K163&gt;=0),K163-F163,""),""))))))</x:f>
      </x:c>
      <x:c r="K163" s="16"/>
      <x:c r="L163" s="17" t="str">
        <x:f>IF(NOT(ISNUMBER(A163)),"",$B$4+SUMIFS($J$12:$J$511,$A$12:$A$511,"&lt;="&amp;A163)+SUMIFS('Движения'!$E$9:$E$208,'Движения'!$A$9:$A$208,"&lt;="&amp;A163))</x:f>
      </x:c>
      <x:c r="M163" s="17" t="str">
        <x:f>IF(ISNUMBER(J163),IF(OR(I163="Выигрыш",I163="Проигрыш",I163="Продано"),F163,0),"")</x:f>
      </x:c>
    </x:row>
    <x:row r="164" ht="22" customHeight="1">
      <x:c r="A164" s="11"/>
      <x:c r="B164" s="9"/>
      <x:c r="C164" s="9"/>
      <x:c r="D164" s="9"/>
      <x:c r="E164" s="15"/>
      <x:c r="F164" s="16"/>
      <x:c r="G164" s="9"/>
      <x:c r="H164" s="9"/>
      <x:c r="I164" s="9"/>
      <x:c r="J164" s="17" t="str">
        <x:f>IF(OR(NOT(ISNUMBER(A164)),NOT(ISNUMBER(F164)),F164&lt;=0,I164=""),"",IF(I164="Ожидание","",IF(I164="Выигрыш",IF(AND(ISNUMBER(E164),E164&gt;=1),ROUND(F164*(E164-1),2),""),IF(I164="Проигрыш",-F164,IF(I164="Возврат",0,IF(I164="Продано",IF(AND(ISNUMBER(K164),K164&gt;=0),K164-F164,""),""))))))</x:f>
      </x:c>
      <x:c r="K164" s="16"/>
      <x:c r="L164" s="17" t="str">
        <x:f>IF(NOT(ISNUMBER(A164)),"",$B$4+SUMIFS($J$12:$J$511,$A$12:$A$511,"&lt;="&amp;A164)+SUMIFS('Движения'!$E$9:$E$208,'Движения'!$A$9:$A$208,"&lt;="&amp;A164))</x:f>
      </x:c>
      <x:c r="M164" s="17" t="str">
        <x:f>IF(ISNUMBER(J164),IF(OR(I164="Выигрыш",I164="Проигрыш",I164="Продано"),F164,0),"")</x:f>
      </x:c>
    </x:row>
    <x:row r="165" ht="22" customHeight="1">
      <x:c r="A165" s="11"/>
      <x:c r="B165" s="9"/>
      <x:c r="C165" s="9"/>
      <x:c r="D165" s="9"/>
      <x:c r="E165" s="15"/>
      <x:c r="F165" s="16"/>
      <x:c r="G165" s="9"/>
      <x:c r="H165" s="9"/>
      <x:c r="I165" s="9"/>
      <x:c r="J165" s="17" t="str">
        <x:f>IF(OR(NOT(ISNUMBER(A165)),NOT(ISNUMBER(F165)),F165&lt;=0,I165=""),"",IF(I165="Ожидание","",IF(I165="Выигрыш",IF(AND(ISNUMBER(E165),E165&gt;=1),ROUND(F165*(E165-1),2),""),IF(I165="Проигрыш",-F165,IF(I165="Возврат",0,IF(I165="Продано",IF(AND(ISNUMBER(K165),K165&gt;=0),K165-F165,""),""))))))</x:f>
      </x:c>
      <x:c r="K165" s="16"/>
      <x:c r="L165" s="17" t="str">
        <x:f>IF(NOT(ISNUMBER(A165)),"",$B$4+SUMIFS($J$12:$J$511,$A$12:$A$511,"&lt;="&amp;A165)+SUMIFS('Движения'!$E$9:$E$208,'Движения'!$A$9:$A$208,"&lt;="&amp;A165))</x:f>
      </x:c>
      <x:c r="M165" s="17" t="str">
        <x:f>IF(ISNUMBER(J165),IF(OR(I165="Выигрыш",I165="Проигрыш",I165="Продано"),F165,0),"")</x:f>
      </x:c>
    </x:row>
    <x:row r="166" ht="22" customHeight="1">
      <x:c r="A166" s="11"/>
      <x:c r="B166" s="9"/>
      <x:c r="C166" s="9"/>
      <x:c r="D166" s="9"/>
      <x:c r="E166" s="15"/>
      <x:c r="F166" s="16"/>
      <x:c r="G166" s="9"/>
      <x:c r="H166" s="9"/>
      <x:c r="I166" s="9"/>
      <x:c r="J166" s="17" t="str">
        <x:f>IF(OR(NOT(ISNUMBER(A166)),NOT(ISNUMBER(F166)),F166&lt;=0,I166=""),"",IF(I166="Ожидание","",IF(I166="Выигрыш",IF(AND(ISNUMBER(E166),E166&gt;=1),ROUND(F166*(E166-1),2),""),IF(I166="Проигрыш",-F166,IF(I166="Возврат",0,IF(I166="Продано",IF(AND(ISNUMBER(K166),K166&gt;=0),K166-F166,""),""))))))</x:f>
      </x:c>
      <x:c r="K166" s="16"/>
      <x:c r="L166" s="17" t="str">
        <x:f>IF(NOT(ISNUMBER(A166)),"",$B$4+SUMIFS($J$12:$J$511,$A$12:$A$511,"&lt;="&amp;A166)+SUMIFS('Движения'!$E$9:$E$208,'Движения'!$A$9:$A$208,"&lt;="&amp;A166))</x:f>
      </x:c>
      <x:c r="M166" s="17" t="str">
        <x:f>IF(ISNUMBER(J166),IF(OR(I166="Выигрыш",I166="Проигрыш",I166="Продано"),F166,0),"")</x:f>
      </x:c>
    </x:row>
    <x:row r="167" ht="22" customHeight="1">
      <x:c r="A167" s="11"/>
      <x:c r="B167" s="9"/>
      <x:c r="C167" s="9"/>
      <x:c r="D167" s="9"/>
      <x:c r="E167" s="15"/>
      <x:c r="F167" s="16"/>
      <x:c r="G167" s="9"/>
      <x:c r="H167" s="9"/>
      <x:c r="I167" s="9"/>
      <x:c r="J167" s="17" t="str">
        <x:f>IF(OR(NOT(ISNUMBER(A167)),NOT(ISNUMBER(F167)),F167&lt;=0,I167=""),"",IF(I167="Ожидание","",IF(I167="Выигрыш",IF(AND(ISNUMBER(E167),E167&gt;=1),ROUND(F167*(E167-1),2),""),IF(I167="Проигрыш",-F167,IF(I167="Возврат",0,IF(I167="Продано",IF(AND(ISNUMBER(K167),K167&gt;=0),K167-F167,""),""))))))</x:f>
      </x:c>
      <x:c r="K167" s="16"/>
      <x:c r="L167" s="17" t="str">
        <x:f>IF(NOT(ISNUMBER(A167)),"",$B$4+SUMIFS($J$12:$J$511,$A$12:$A$511,"&lt;="&amp;A167)+SUMIFS('Движения'!$E$9:$E$208,'Движения'!$A$9:$A$208,"&lt;="&amp;A167))</x:f>
      </x:c>
      <x:c r="M167" s="17" t="str">
        <x:f>IF(ISNUMBER(J167),IF(OR(I167="Выигрыш",I167="Проигрыш",I167="Продано"),F167,0),"")</x:f>
      </x:c>
    </x:row>
    <x:row r="168" ht="22" customHeight="1">
      <x:c r="A168" s="11"/>
      <x:c r="B168" s="9"/>
      <x:c r="C168" s="9"/>
      <x:c r="D168" s="9"/>
      <x:c r="E168" s="15"/>
      <x:c r="F168" s="16"/>
      <x:c r="G168" s="9"/>
      <x:c r="H168" s="9"/>
      <x:c r="I168" s="9"/>
      <x:c r="J168" s="17" t="str">
        <x:f>IF(OR(NOT(ISNUMBER(A168)),NOT(ISNUMBER(F168)),F168&lt;=0,I168=""),"",IF(I168="Ожидание","",IF(I168="Выигрыш",IF(AND(ISNUMBER(E168),E168&gt;=1),ROUND(F168*(E168-1),2),""),IF(I168="Проигрыш",-F168,IF(I168="Возврат",0,IF(I168="Продано",IF(AND(ISNUMBER(K168),K168&gt;=0),K168-F168,""),""))))))</x:f>
      </x:c>
      <x:c r="K168" s="16"/>
      <x:c r="L168" s="17" t="str">
        <x:f>IF(NOT(ISNUMBER(A168)),"",$B$4+SUMIFS($J$12:$J$511,$A$12:$A$511,"&lt;="&amp;A168)+SUMIFS('Движения'!$E$9:$E$208,'Движения'!$A$9:$A$208,"&lt;="&amp;A168))</x:f>
      </x:c>
      <x:c r="M168" s="17" t="str">
        <x:f>IF(ISNUMBER(J168),IF(OR(I168="Выигрыш",I168="Проигрыш",I168="Продано"),F168,0),"")</x:f>
      </x:c>
    </x:row>
    <x:row r="169" ht="22" customHeight="1">
      <x:c r="A169" s="11"/>
      <x:c r="B169" s="9"/>
      <x:c r="C169" s="9"/>
      <x:c r="D169" s="9"/>
      <x:c r="E169" s="15"/>
      <x:c r="F169" s="16"/>
      <x:c r="G169" s="9"/>
      <x:c r="H169" s="9"/>
      <x:c r="I169" s="9"/>
      <x:c r="J169" s="17" t="str">
        <x:f>IF(OR(NOT(ISNUMBER(A169)),NOT(ISNUMBER(F169)),F169&lt;=0,I169=""),"",IF(I169="Ожидание","",IF(I169="Выигрыш",IF(AND(ISNUMBER(E169),E169&gt;=1),ROUND(F169*(E169-1),2),""),IF(I169="Проигрыш",-F169,IF(I169="Возврат",0,IF(I169="Продано",IF(AND(ISNUMBER(K169),K169&gt;=0),K169-F169,""),""))))))</x:f>
      </x:c>
      <x:c r="K169" s="16"/>
      <x:c r="L169" s="17" t="str">
        <x:f>IF(NOT(ISNUMBER(A169)),"",$B$4+SUMIFS($J$12:$J$511,$A$12:$A$511,"&lt;="&amp;A169)+SUMIFS('Движения'!$E$9:$E$208,'Движения'!$A$9:$A$208,"&lt;="&amp;A169))</x:f>
      </x:c>
      <x:c r="M169" s="17" t="str">
        <x:f>IF(ISNUMBER(J169),IF(OR(I169="Выигрыш",I169="Проигрыш",I169="Продано"),F169,0),"")</x:f>
      </x:c>
    </x:row>
    <x:row r="170" ht="22" customHeight="1">
      <x:c r="A170" s="11"/>
      <x:c r="B170" s="9"/>
      <x:c r="C170" s="9"/>
      <x:c r="D170" s="9"/>
      <x:c r="E170" s="15"/>
      <x:c r="F170" s="16"/>
      <x:c r="G170" s="9"/>
      <x:c r="H170" s="9"/>
      <x:c r="I170" s="9"/>
      <x:c r="J170" s="17" t="str">
        <x:f>IF(OR(NOT(ISNUMBER(A170)),NOT(ISNUMBER(F170)),F170&lt;=0,I170=""),"",IF(I170="Ожидание","",IF(I170="Выигрыш",IF(AND(ISNUMBER(E170),E170&gt;=1),ROUND(F170*(E170-1),2),""),IF(I170="Проигрыш",-F170,IF(I170="Возврат",0,IF(I170="Продано",IF(AND(ISNUMBER(K170),K170&gt;=0),K170-F170,""),""))))))</x:f>
      </x:c>
      <x:c r="K170" s="16"/>
      <x:c r="L170" s="17" t="str">
        <x:f>IF(NOT(ISNUMBER(A170)),"",$B$4+SUMIFS($J$12:$J$511,$A$12:$A$511,"&lt;="&amp;A170)+SUMIFS('Движения'!$E$9:$E$208,'Движения'!$A$9:$A$208,"&lt;="&amp;A170))</x:f>
      </x:c>
      <x:c r="M170" s="17" t="str">
        <x:f>IF(ISNUMBER(J170),IF(OR(I170="Выигрыш",I170="Проигрыш",I170="Продано"),F170,0),"")</x:f>
      </x:c>
    </x:row>
    <x:row r="171" ht="22" customHeight="1">
      <x:c r="A171" s="11"/>
      <x:c r="B171" s="9"/>
      <x:c r="C171" s="9"/>
      <x:c r="D171" s="9"/>
      <x:c r="E171" s="15"/>
      <x:c r="F171" s="16"/>
      <x:c r="G171" s="9"/>
      <x:c r="H171" s="9"/>
      <x:c r="I171" s="9"/>
      <x:c r="J171" s="17" t="str">
        <x:f>IF(OR(NOT(ISNUMBER(A171)),NOT(ISNUMBER(F171)),F171&lt;=0,I171=""),"",IF(I171="Ожидание","",IF(I171="Выигрыш",IF(AND(ISNUMBER(E171),E171&gt;=1),ROUND(F171*(E171-1),2),""),IF(I171="Проигрыш",-F171,IF(I171="Возврат",0,IF(I171="Продано",IF(AND(ISNUMBER(K171),K171&gt;=0),K171-F171,""),""))))))</x:f>
      </x:c>
      <x:c r="K171" s="16"/>
      <x:c r="L171" s="17" t="str">
        <x:f>IF(NOT(ISNUMBER(A171)),"",$B$4+SUMIFS($J$12:$J$511,$A$12:$A$511,"&lt;="&amp;A171)+SUMIFS('Движения'!$E$9:$E$208,'Движения'!$A$9:$A$208,"&lt;="&amp;A171))</x:f>
      </x:c>
      <x:c r="M171" s="17" t="str">
        <x:f>IF(ISNUMBER(J171),IF(OR(I171="Выигрыш",I171="Проигрыш",I171="Продано"),F171,0),"")</x:f>
      </x:c>
    </x:row>
    <x:row r="172" ht="22" customHeight="1">
      <x:c r="A172" s="11"/>
      <x:c r="B172" s="9"/>
      <x:c r="C172" s="9"/>
      <x:c r="D172" s="9"/>
      <x:c r="E172" s="15"/>
      <x:c r="F172" s="16"/>
      <x:c r="G172" s="9"/>
      <x:c r="H172" s="9"/>
      <x:c r="I172" s="9"/>
      <x:c r="J172" s="17" t="str">
        <x:f>IF(OR(NOT(ISNUMBER(A172)),NOT(ISNUMBER(F172)),F172&lt;=0,I172=""),"",IF(I172="Ожидание","",IF(I172="Выигрыш",IF(AND(ISNUMBER(E172),E172&gt;=1),ROUND(F172*(E172-1),2),""),IF(I172="Проигрыш",-F172,IF(I172="Возврат",0,IF(I172="Продано",IF(AND(ISNUMBER(K172),K172&gt;=0),K172-F172,""),""))))))</x:f>
      </x:c>
      <x:c r="K172" s="16"/>
      <x:c r="L172" s="17" t="str">
        <x:f>IF(NOT(ISNUMBER(A172)),"",$B$4+SUMIFS($J$12:$J$511,$A$12:$A$511,"&lt;="&amp;A172)+SUMIFS('Движения'!$E$9:$E$208,'Движения'!$A$9:$A$208,"&lt;="&amp;A172))</x:f>
      </x:c>
      <x:c r="M172" s="17" t="str">
        <x:f>IF(ISNUMBER(J172),IF(OR(I172="Выигрыш",I172="Проигрыш",I172="Продано"),F172,0),"")</x:f>
      </x:c>
    </x:row>
    <x:row r="173" ht="22" customHeight="1">
      <x:c r="A173" s="11"/>
      <x:c r="B173" s="9"/>
      <x:c r="C173" s="9"/>
      <x:c r="D173" s="9"/>
      <x:c r="E173" s="15"/>
      <x:c r="F173" s="16"/>
      <x:c r="G173" s="9"/>
      <x:c r="H173" s="9"/>
      <x:c r="I173" s="9"/>
      <x:c r="J173" s="17" t="str">
        <x:f>IF(OR(NOT(ISNUMBER(A173)),NOT(ISNUMBER(F173)),F173&lt;=0,I173=""),"",IF(I173="Ожидание","",IF(I173="Выигрыш",IF(AND(ISNUMBER(E173),E173&gt;=1),ROUND(F173*(E173-1),2),""),IF(I173="Проигрыш",-F173,IF(I173="Возврат",0,IF(I173="Продано",IF(AND(ISNUMBER(K173),K173&gt;=0),K173-F173,""),""))))))</x:f>
      </x:c>
      <x:c r="K173" s="16"/>
      <x:c r="L173" s="17" t="str">
        <x:f>IF(NOT(ISNUMBER(A173)),"",$B$4+SUMIFS($J$12:$J$511,$A$12:$A$511,"&lt;="&amp;A173)+SUMIFS('Движения'!$E$9:$E$208,'Движения'!$A$9:$A$208,"&lt;="&amp;A173))</x:f>
      </x:c>
      <x:c r="M173" s="17" t="str">
        <x:f>IF(ISNUMBER(J173),IF(OR(I173="Выигрыш",I173="Проигрыш",I173="Продано"),F173,0),"")</x:f>
      </x:c>
    </x:row>
    <x:row r="174" ht="22" customHeight="1">
      <x:c r="A174" s="11"/>
      <x:c r="B174" s="9"/>
      <x:c r="C174" s="9"/>
      <x:c r="D174" s="9"/>
      <x:c r="E174" s="15"/>
      <x:c r="F174" s="16"/>
      <x:c r="G174" s="9"/>
      <x:c r="H174" s="9"/>
      <x:c r="I174" s="9"/>
      <x:c r="J174" s="17" t="str">
        <x:f>IF(OR(NOT(ISNUMBER(A174)),NOT(ISNUMBER(F174)),F174&lt;=0,I174=""),"",IF(I174="Ожидание","",IF(I174="Выигрыш",IF(AND(ISNUMBER(E174),E174&gt;=1),ROUND(F174*(E174-1),2),""),IF(I174="Проигрыш",-F174,IF(I174="Возврат",0,IF(I174="Продано",IF(AND(ISNUMBER(K174),K174&gt;=0),K174-F174,""),""))))))</x:f>
      </x:c>
      <x:c r="K174" s="16"/>
      <x:c r="L174" s="17" t="str">
        <x:f>IF(NOT(ISNUMBER(A174)),"",$B$4+SUMIFS($J$12:$J$511,$A$12:$A$511,"&lt;="&amp;A174)+SUMIFS('Движения'!$E$9:$E$208,'Движения'!$A$9:$A$208,"&lt;="&amp;A174))</x:f>
      </x:c>
      <x:c r="M174" s="17" t="str">
        <x:f>IF(ISNUMBER(J174),IF(OR(I174="Выигрыш",I174="Проигрыш",I174="Продано"),F174,0),"")</x:f>
      </x:c>
    </x:row>
    <x:row r="175" ht="22" customHeight="1">
      <x:c r="A175" s="11"/>
      <x:c r="B175" s="9"/>
      <x:c r="C175" s="9"/>
      <x:c r="D175" s="9"/>
      <x:c r="E175" s="15"/>
      <x:c r="F175" s="16"/>
      <x:c r="G175" s="9"/>
      <x:c r="H175" s="9"/>
      <x:c r="I175" s="9"/>
      <x:c r="J175" s="17" t="str">
        <x:f>IF(OR(NOT(ISNUMBER(A175)),NOT(ISNUMBER(F175)),F175&lt;=0,I175=""),"",IF(I175="Ожидание","",IF(I175="Выигрыш",IF(AND(ISNUMBER(E175),E175&gt;=1),ROUND(F175*(E175-1),2),""),IF(I175="Проигрыш",-F175,IF(I175="Возврат",0,IF(I175="Продано",IF(AND(ISNUMBER(K175),K175&gt;=0),K175-F175,""),""))))))</x:f>
      </x:c>
      <x:c r="K175" s="16"/>
      <x:c r="L175" s="17" t="str">
        <x:f>IF(NOT(ISNUMBER(A175)),"",$B$4+SUMIFS($J$12:$J$511,$A$12:$A$511,"&lt;="&amp;A175)+SUMIFS('Движения'!$E$9:$E$208,'Движения'!$A$9:$A$208,"&lt;="&amp;A175))</x:f>
      </x:c>
      <x:c r="M175" s="17" t="str">
        <x:f>IF(ISNUMBER(J175),IF(OR(I175="Выигрыш",I175="Проигрыш",I175="Продано"),F175,0),"")</x:f>
      </x:c>
    </x:row>
    <x:row r="176" ht="22" customHeight="1">
      <x:c r="A176" s="11"/>
      <x:c r="B176" s="9"/>
      <x:c r="C176" s="9"/>
      <x:c r="D176" s="9"/>
      <x:c r="E176" s="15"/>
      <x:c r="F176" s="16"/>
      <x:c r="G176" s="9"/>
      <x:c r="H176" s="9"/>
      <x:c r="I176" s="9"/>
      <x:c r="J176" s="17" t="str">
        <x:f>IF(OR(NOT(ISNUMBER(A176)),NOT(ISNUMBER(F176)),F176&lt;=0,I176=""),"",IF(I176="Ожидание","",IF(I176="Выигрыш",IF(AND(ISNUMBER(E176),E176&gt;=1),ROUND(F176*(E176-1),2),""),IF(I176="Проигрыш",-F176,IF(I176="Возврат",0,IF(I176="Продано",IF(AND(ISNUMBER(K176),K176&gt;=0),K176-F176,""),""))))))</x:f>
      </x:c>
      <x:c r="K176" s="16"/>
      <x:c r="L176" s="17" t="str">
        <x:f>IF(NOT(ISNUMBER(A176)),"",$B$4+SUMIFS($J$12:$J$511,$A$12:$A$511,"&lt;="&amp;A176)+SUMIFS('Движения'!$E$9:$E$208,'Движения'!$A$9:$A$208,"&lt;="&amp;A176))</x:f>
      </x:c>
      <x:c r="M176" s="17" t="str">
        <x:f>IF(ISNUMBER(J176),IF(OR(I176="Выигрыш",I176="Проигрыш",I176="Продано"),F176,0),"")</x:f>
      </x:c>
    </x:row>
    <x:row r="177" ht="22" customHeight="1">
      <x:c r="A177" s="11"/>
      <x:c r="B177" s="9"/>
      <x:c r="C177" s="9"/>
      <x:c r="D177" s="9"/>
      <x:c r="E177" s="15"/>
      <x:c r="F177" s="16"/>
      <x:c r="G177" s="9"/>
      <x:c r="H177" s="9"/>
      <x:c r="I177" s="9"/>
      <x:c r="J177" s="17" t="str">
        <x:f>IF(OR(NOT(ISNUMBER(A177)),NOT(ISNUMBER(F177)),F177&lt;=0,I177=""),"",IF(I177="Ожидание","",IF(I177="Выигрыш",IF(AND(ISNUMBER(E177),E177&gt;=1),ROUND(F177*(E177-1),2),""),IF(I177="Проигрыш",-F177,IF(I177="Возврат",0,IF(I177="Продано",IF(AND(ISNUMBER(K177),K177&gt;=0),K177-F177,""),""))))))</x:f>
      </x:c>
      <x:c r="K177" s="16"/>
      <x:c r="L177" s="17" t="str">
        <x:f>IF(NOT(ISNUMBER(A177)),"",$B$4+SUMIFS($J$12:$J$511,$A$12:$A$511,"&lt;="&amp;A177)+SUMIFS('Движения'!$E$9:$E$208,'Движения'!$A$9:$A$208,"&lt;="&amp;A177))</x:f>
      </x:c>
      <x:c r="M177" s="17" t="str">
        <x:f>IF(ISNUMBER(J177),IF(OR(I177="Выигрыш",I177="Проигрыш",I177="Продано"),F177,0),"")</x:f>
      </x:c>
    </x:row>
    <x:row r="178" ht="22" customHeight="1">
      <x:c r="A178" s="11"/>
      <x:c r="B178" s="9"/>
      <x:c r="C178" s="9"/>
      <x:c r="D178" s="9"/>
      <x:c r="E178" s="15"/>
      <x:c r="F178" s="16"/>
      <x:c r="G178" s="9"/>
      <x:c r="H178" s="9"/>
      <x:c r="I178" s="9"/>
      <x:c r="J178" s="17" t="str">
        <x:f>IF(OR(NOT(ISNUMBER(A178)),NOT(ISNUMBER(F178)),F178&lt;=0,I178=""),"",IF(I178="Ожидание","",IF(I178="Выигрыш",IF(AND(ISNUMBER(E178),E178&gt;=1),ROUND(F178*(E178-1),2),""),IF(I178="Проигрыш",-F178,IF(I178="Возврат",0,IF(I178="Продано",IF(AND(ISNUMBER(K178),K178&gt;=0),K178-F178,""),""))))))</x:f>
      </x:c>
      <x:c r="K178" s="16"/>
      <x:c r="L178" s="17" t="str">
        <x:f>IF(NOT(ISNUMBER(A178)),"",$B$4+SUMIFS($J$12:$J$511,$A$12:$A$511,"&lt;="&amp;A178)+SUMIFS('Движения'!$E$9:$E$208,'Движения'!$A$9:$A$208,"&lt;="&amp;A178))</x:f>
      </x:c>
      <x:c r="M178" s="17" t="str">
        <x:f>IF(ISNUMBER(J178),IF(OR(I178="Выигрыш",I178="Проигрыш",I178="Продано"),F178,0),"")</x:f>
      </x:c>
    </x:row>
    <x:row r="179" ht="22" customHeight="1">
      <x:c r="A179" s="11"/>
      <x:c r="B179" s="9"/>
      <x:c r="C179" s="9"/>
      <x:c r="D179" s="9"/>
      <x:c r="E179" s="15"/>
      <x:c r="F179" s="16"/>
      <x:c r="G179" s="9"/>
      <x:c r="H179" s="9"/>
      <x:c r="I179" s="9"/>
      <x:c r="J179" s="17" t="str">
        <x:f>IF(OR(NOT(ISNUMBER(A179)),NOT(ISNUMBER(F179)),F179&lt;=0,I179=""),"",IF(I179="Ожидание","",IF(I179="Выигрыш",IF(AND(ISNUMBER(E179),E179&gt;=1),ROUND(F179*(E179-1),2),""),IF(I179="Проигрыш",-F179,IF(I179="Возврат",0,IF(I179="Продано",IF(AND(ISNUMBER(K179),K179&gt;=0),K179-F179,""),""))))))</x:f>
      </x:c>
      <x:c r="K179" s="16"/>
      <x:c r="L179" s="17" t="str">
        <x:f>IF(NOT(ISNUMBER(A179)),"",$B$4+SUMIFS($J$12:$J$511,$A$12:$A$511,"&lt;="&amp;A179)+SUMIFS('Движения'!$E$9:$E$208,'Движения'!$A$9:$A$208,"&lt;="&amp;A179))</x:f>
      </x:c>
      <x:c r="M179" s="17" t="str">
        <x:f>IF(ISNUMBER(J179),IF(OR(I179="Выигрыш",I179="Проигрыш",I179="Продано"),F179,0),"")</x:f>
      </x:c>
    </x:row>
    <x:row r="180" ht="22" customHeight="1">
      <x:c r="A180" s="11"/>
      <x:c r="B180" s="9"/>
      <x:c r="C180" s="9"/>
      <x:c r="D180" s="9"/>
      <x:c r="E180" s="15"/>
      <x:c r="F180" s="16"/>
      <x:c r="G180" s="9"/>
      <x:c r="H180" s="9"/>
      <x:c r="I180" s="9"/>
      <x:c r="J180" s="17" t="str">
        <x:f>IF(OR(NOT(ISNUMBER(A180)),NOT(ISNUMBER(F180)),F180&lt;=0,I180=""),"",IF(I180="Ожидание","",IF(I180="Выигрыш",IF(AND(ISNUMBER(E180),E180&gt;=1),ROUND(F180*(E180-1),2),""),IF(I180="Проигрыш",-F180,IF(I180="Возврат",0,IF(I180="Продано",IF(AND(ISNUMBER(K180),K180&gt;=0),K180-F180,""),""))))))</x:f>
      </x:c>
      <x:c r="K180" s="16"/>
      <x:c r="L180" s="17" t="str">
        <x:f>IF(NOT(ISNUMBER(A180)),"",$B$4+SUMIFS($J$12:$J$511,$A$12:$A$511,"&lt;="&amp;A180)+SUMIFS('Движения'!$E$9:$E$208,'Движения'!$A$9:$A$208,"&lt;="&amp;A180))</x:f>
      </x:c>
      <x:c r="M180" s="17" t="str">
        <x:f>IF(ISNUMBER(J180),IF(OR(I180="Выигрыш",I180="Проигрыш",I180="Продано"),F180,0),"")</x:f>
      </x:c>
    </x:row>
    <x:row r="181" ht="22" customHeight="1">
      <x:c r="A181" s="11"/>
      <x:c r="B181" s="9"/>
      <x:c r="C181" s="9"/>
      <x:c r="D181" s="9"/>
      <x:c r="E181" s="15"/>
      <x:c r="F181" s="16"/>
      <x:c r="G181" s="9"/>
      <x:c r="H181" s="9"/>
      <x:c r="I181" s="9"/>
      <x:c r="J181" s="17" t="str">
        <x:f>IF(OR(NOT(ISNUMBER(A181)),NOT(ISNUMBER(F181)),F181&lt;=0,I181=""),"",IF(I181="Ожидание","",IF(I181="Выигрыш",IF(AND(ISNUMBER(E181),E181&gt;=1),ROUND(F181*(E181-1),2),""),IF(I181="Проигрыш",-F181,IF(I181="Возврат",0,IF(I181="Продано",IF(AND(ISNUMBER(K181),K181&gt;=0),K181-F181,""),""))))))</x:f>
      </x:c>
      <x:c r="K181" s="16"/>
      <x:c r="L181" s="17" t="str">
        <x:f>IF(NOT(ISNUMBER(A181)),"",$B$4+SUMIFS($J$12:$J$511,$A$12:$A$511,"&lt;="&amp;A181)+SUMIFS('Движения'!$E$9:$E$208,'Движения'!$A$9:$A$208,"&lt;="&amp;A181))</x:f>
      </x:c>
      <x:c r="M181" s="17" t="str">
        <x:f>IF(ISNUMBER(J181),IF(OR(I181="Выигрыш",I181="Проигрыш",I181="Продано"),F181,0),"")</x:f>
      </x:c>
    </x:row>
    <x:row r="182" ht="22" customHeight="1">
      <x:c r="A182" s="11"/>
      <x:c r="B182" s="9"/>
      <x:c r="C182" s="9"/>
      <x:c r="D182" s="9"/>
      <x:c r="E182" s="15"/>
      <x:c r="F182" s="16"/>
      <x:c r="G182" s="9"/>
      <x:c r="H182" s="9"/>
      <x:c r="I182" s="9"/>
      <x:c r="J182" s="17" t="str">
        <x:f>IF(OR(NOT(ISNUMBER(A182)),NOT(ISNUMBER(F182)),F182&lt;=0,I182=""),"",IF(I182="Ожидание","",IF(I182="Выигрыш",IF(AND(ISNUMBER(E182),E182&gt;=1),ROUND(F182*(E182-1),2),""),IF(I182="Проигрыш",-F182,IF(I182="Возврат",0,IF(I182="Продано",IF(AND(ISNUMBER(K182),K182&gt;=0),K182-F182,""),""))))))</x:f>
      </x:c>
      <x:c r="K182" s="16"/>
      <x:c r="L182" s="17" t="str">
        <x:f>IF(NOT(ISNUMBER(A182)),"",$B$4+SUMIFS($J$12:$J$511,$A$12:$A$511,"&lt;="&amp;A182)+SUMIFS('Движения'!$E$9:$E$208,'Движения'!$A$9:$A$208,"&lt;="&amp;A182))</x:f>
      </x:c>
      <x:c r="M182" s="17" t="str">
        <x:f>IF(ISNUMBER(J182),IF(OR(I182="Выигрыш",I182="Проигрыш",I182="Продано"),F182,0),"")</x:f>
      </x:c>
    </x:row>
    <x:row r="183" ht="22" customHeight="1">
      <x:c r="A183" s="11"/>
      <x:c r="B183" s="9"/>
      <x:c r="C183" s="9"/>
      <x:c r="D183" s="9"/>
      <x:c r="E183" s="15"/>
      <x:c r="F183" s="16"/>
      <x:c r="G183" s="9"/>
      <x:c r="H183" s="9"/>
      <x:c r="I183" s="9"/>
      <x:c r="J183" s="17" t="str">
        <x:f>IF(OR(NOT(ISNUMBER(A183)),NOT(ISNUMBER(F183)),F183&lt;=0,I183=""),"",IF(I183="Ожидание","",IF(I183="Выигрыш",IF(AND(ISNUMBER(E183),E183&gt;=1),ROUND(F183*(E183-1),2),""),IF(I183="Проигрыш",-F183,IF(I183="Возврат",0,IF(I183="Продано",IF(AND(ISNUMBER(K183),K183&gt;=0),K183-F183,""),""))))))</x:f>
      </x:c>
      <x:c r="K183" s="16"/>
      <x:c r="L183" s="17" t="str">
        <x:f>IF(NOT(ISNUMBER(A183)),"",$B$4+SUMIFS($J$12:$J$511,$A$12:$A$511,"&lt;="&amp;A183)+SUMIFS('Движения'!$E$9:$E$208,'Движения'!$A$9:$A$208,"&lt;="&amp;A183))</x:f>
      </x:c>
      <x:c r="M183" s="17" t="str">
        <x:f>IF(ISNUMBER(J183),IF(OR(I183="Выигрыш",I183="Проигрыш",I183="Продано"),F183,0),"")</x:f>
      </x:c>
    </x:row>
    <x:row r="184" ht="22" customHeight="1">
      <x:c r="A184" s="11"/>
      <x:c r="B184" s="9"/>
      <x:c r="C184" s="9"/>
      <x:c r="D184" s="9"/>
      <x:c r="E184" s="15"/>
      <x:c r="F184" s="16"/>
      <x:c r="G184" s="9"/>
      <x:c r="H184" s="9"/>
      <x:c r="I184" s="9"/>
      <x:c r="J184" s="17" t="str">
        <x:f>IF(OR(NOT(ISNUMBER(A184)),NOT(ISNUMBER(F184)),F184&lt;=0,I184=""),"",IF(I184="Ожидание","",IF(I184="Выигрыш",IF(AND(ISNUMBER(E184),E184&gt;=1),ROUND(F184*(E184-1),2),""),IF(I184="Проигрыш",-F184,IF(I184="Возврат",0,IF(I184="Продано",IF(AND(ISNUMBER(K184),K184&gt;=0),K184-F184,""),""))))))</x:f>
      </x:c>
      <x:c r="K184" s="16"/>
      <x:c r="L184" s="17" t="str">
        <x:f>IF(NOT(ISNUMBER(A184)),"",$B$4+SUMIFS($J$12:$J$511,$A$12:$A$511,"&lt;="&amp;A184)+SUMIFS('Движения'!$E$9:$E$208,'Движения'!$A$9:$A$208,"&lt;="&amp;A184))</x:f>
      </x:c>
      <x:c r="M184" s="17" t="str">
        <x:f>IF(ISNUMBER(J184),IF(OR(I184="Выигрыш",I184="Проигрыш",I184="Продано"),F184,0),"")</x:f>
      </x:c>
    </x:row>
    <x:row r="185" ht="22" customHeight="1">
      <x:c r="A185" s="11"/>
      <x:c r="B185" s="9"/>
      <x:c r="C185" s="9"/>
      <x:c r="D185" s="9"/>
      <x:c r="E185" s="15"/>
      <x:c r="F185" s="16"/>
      <x:c r="G185" s="9"/>
      <x:c r="H185" s="9"/>
      <x:c r="I185" s="9"/>
      <x:c r="J185" s="17" t="str">
        <x:f>IF(OR(NOT(ISNUMBER(A185)),NOT(ISNUMBER(F185)),F185&lt;=0,I185=""),"",IF(I185="Ожидание","",IF(I185="Выигрыш",IF(AND(ISNUMBER(E185),E185&gt;=1),ROUND(F185*(E185-1),2),""),IF(I185="Проигрыш",-F185,IF(I185="Возврат",0,IF(I185="Продано",IF(AND(ISNUMBER(K185),K185&gt;=0),K185-F185,""),""))))))</x:f>
      </x:c>
      <x:c r="K185" s="16"/>
      <x:c r="L185" s="17" t="str">
        <x:f>IF(NOT(ISNUMBER(A185)),"",$B$4+SUMIFS($J$12:$J$511,$A$12:$A$511,"&lt;="&amp;A185)+SUMIFS('Движения'!$E$9:$E$208,'Движения'!$A$9:$A$208,"&lt;="&amp;A185))</x:f>
      </x:c>
      <x:c r="M185" s="17" t="str">
        <x:f>IF(ISNUMBER(J185),IF(OR(I185="Выигрыш",I185="Проигрыш",I185="Продано"),F185,0),"")</x:f>
      </x:c>
    </x:row>
    <x:row r="186" ht="22" customHeight="1">
      <x:c r="A186" s="11"/>
      <x:c r="B186" s="9"/>
      <x:c r="C186" s="9"/>
      <x:c r="D186" s="9"/>
      <x:c r="E186" s="15"/>
      <x:c r="F186" s="16"/>
      <x:c r="G186" s="9"/>
      <x:c r="H186" s="9"/>
      <x:c r="I186" s="9"/>
      <x:c r="J186" s="17" t="str">
        <x:f>IF(OR(NOT(ISNUMBER(A186)),NOT(ISNUMBER(F186)),F186&lt;=0,I186=""),"",IF(I186="Ожидание","",IF(I186="Выигрыш",IF(AND(ISNUMBER(E186),E186&gt;=1),ROUND(F186*(E186-1),2),""),IF(I186="Проигрыш",-F186,IF(I186="Возврат",0,IF(I186="Продано",IF(AND(ISNUMBER(K186),K186&gt;=0),K186-F186,""),""))))))</x:f>
      </x:c>
      <x:c r="K186" s="16"/>
      <x:c r="L186" s="17" t="str">
        <x:f>IF(NOT(ISNUMBER(A186)),"",$B$4+SUMIFS($J$12:$J$511,$A$12:$A$511,"&lt;="&amp;A186)+SUMIFS('Движения'!$E$9:$E$208,'Движения'!$A$9:$A$208,"&lt;="&amp;A186))</x:f>
      </x:c>
      <x:c r="M186" s="17" t="str">
        <x:f>IF(ISNUMBER(J186),IF(OR(I186="Выигрыш",I186="Проигрыш",I186="Продано"),F186,0),"")</x:f>
      </x:c>
    </x:row>
    <x:row r="187" ht="22" customHeight="1">
      <x:c r="A187" s="11"/>
      <x:c r="B187" s="9"/>
      <x:c r="C187" s="9"/>
      <x:c r="D187" s="9"/>
      <x:c r="E187" s="15"/>
      <x:c r="F187" s="16"/>
      <x:c r="G187" s="9"/>
      <x:c r="H187" s="9"/>
      <x:c r="I187" s="9"/>
      <x:c r="J187" s="17" t="str">
        <x:f>IF(OR(NOT(ISNUMBER(A187)),NOT(ISNUMBER(F187)),F187&lt;=0,I187=""),"",IF(I187="Ожидание","",IF(I187="Выигрыш",IF(AND(ISNUMBER(E187),E187&gt;=1),ROUND(F187*(E187-1),2),""),IF(I187="Проигрыш",-F187,IF(I187="Возврат",0,IF(I187="Продано",IF(AND(ISNUMBER(K187),K187&gt;=0),K187-F187,""),""))))))</x:f>
      </x:c>
      <x:c r="K187" s="16"/>
      <x:c r="L187" s="17" t="str">
        <x:f>IF(NOT(ISNUMBER(A187)),"",$B$4+SUMIFS($J$12:$J$511,$A$12:$A$511,"&lt;="&amp;A187)+SUMIFS('Движения'!$E$9:$E$208,'Движения'!$A$9:$A$208,"&lt;="&amp;A187))</x:f>
      </x:c>
      <x:c r="M187" s="17" t="str">
        <x:f>IF(ISNUMBER(J187),IF(OR(I187="Выигрыш",I187="Проигрыш",I187="Продано"),F187,0),"")</x:f>
      </x:c>
    </x:row>
    <x:row r="188" ht="22" customHeight="1">
      <x:c r="A188" s="11"/>
      <x:c r="B188" s="9"/>
      <x:c r="C188" s="9"/>
      <x:c r="D188" s="9"/>
      <x:c r="E188" s="15"/>
      <x:c r="F188" s="16"/>
      <x:c r="G188" s="9"/>
      <x:c r="H188" s="9"/>
      <x:c r="I188" s="9"/>
      <x:c r="J188" s="17" t="str">
        <x:f>IF(OR(NOT(ISNUMBER(A188)),NOT(ISNUMBER(F188)),F188&lt;=0,I188=""),"",IF(I188="Ожидание","",IF(I188="Выигрыш",IF(AND(ISNUMBER(E188),E188&gt;=1),ROUND(F188*(E188-1),2),""),IF(I188="Проигрыш",-F188,IF(I188="Возврат",0,IF(I188="Продано",IF(AND(ISNUMBER(K188),K188&gt;=0),K188-F188,""),""))))))</x:f>
      </x:c>
      <x:c r="K188" s="16"/>
      <x:c r="L188" s="17" t="str">
        <x:f>IF(NOT(ISNUMBER(A188)),"",$B$4+SUMIFS($J$12:$J$511,$A$12:$A$511,"&lt;="&amp;A188)+SUMIFS('Движения'!$E$9:$E$208,'Движения'!$A$9:$A$208,"&lt;="&amp;A188))</x:f>
      </x:c>
      <x:c r="M188" s="17" t="str">
        <x:f>IF(ISNUMBER(J188),IF(OR(I188="Выигрыш",I188="Проигрыш",I188="Продано"),F188,0),"")</x:f>
      </x:c>
    </x:row>
    <x:row r="189" ht="22" customHeight="1">
      <x:c r="A189" s="11"/>
      <x:c r="B189" s="9"/>
      <x:c r="C189" s="9"/>
      <x:c r="D189" s="9"/>
      <x:c r="E189" s="15"/>
      <x:c r="F189" s="16"/>
      <x:c r="G189" s="9"/>
      <x:c r="H189" s="9"/>
      <x:c r="I189" s="9"/>
      <x:c r="J189" s="17" t="str">
        <x:f>IF(OR(NOT(ISNUMBER(A189)),NOT(ISNUMBER(F189)),F189&lt;=0,I189=""),"",IF(I189="Ожидание","",IF(I189="Выигрыш",IF(AND(ISNUMBER(E189),E189&gt;=1),ROUND(F189*(E189-1),2),""),IF(I189="Проигрыш",-F189,IF(I189="Возврат",0,IF(I189="Продано",IF(AND(ISNUMBER(K189),K189&gt;=0),K189-F189,""),""))))))</x:f>
      </x:c>
      <x:c r="K189" s="16"/>
      <x:c r="L189" s="17" t="str">
        <x:f>IF(NOT(ISNUMBER(A189)),"",$B$4+SUMIFS($J$12:$J$511,$A$12:$A$511,"&lt;="&amp;A189)+SUMIFS('Движения'!$E$9:$E$208,'Движения'!$A$9:$A$208,"&lt;="&amp;A189))</x:f>
      </x:c>
      <x:c r="M189" s="17" t="str">
        <x:f>IF(ISNUMBER(J189),IF(OR(I189="Выигрыш",I189="Проигрыш",I189="Продано"),F189,0),"")</x:f>
      </x:c>
    </x:row>
    <x:row r="190" ht="22" customHeight="1">
      <x:c r="A190" s="11"/>
      <x:c r="B190" s="9"/>
      <x:c r="C190" s="9"/>
      <x:c r="D190" s="9"/>
      <x:c r="E190" s="15"/>
      <x:c r="F190" s="16"/>
      <x:c r="G190" s="9"/>
      <x:c r="H190" s="9"/>
      <x:c r="I190" s="9"/>
      <x:c r="J190" s="17" t="str">
        <x:f>IF(OR(NOT(ISNUMBER(A190)),NOT(ISNUMBER(F190)),F190&lt;=0,I190=""),"",IF(I190="Ожидание","",IF(I190="Выигрыш",IF(AND(ISNUMBER(E190),E190&gt;=1),ROUND(F190*(E190-1),2),""),IF(I190="Проигрыш",-F190,IF(I190="Возврат",0,IF(I190="Продано",IF(AND(ISNUMBER(K190),K190&gt;=0),K190-F190,""),""))))))</x:f>
      </x:c>
      <x:c r="K190" s="16"/>
      <x:c r="L190" s="17" t="str">
        <x:f>IF(NOT(ISNUMBER(A190)),"",$B$4+SUMIFS($J$12:$J$511,$A$12:$A$511,"&lt;="&amp;A190)+SUMIFS('Движения'!$E$9:$E$208,'Движения'!$A$9:$A$208,"&lt;="&amp;A190))</x:f>
      </x:c>
      <x:c r="M190" s="17" t="str">
        <x:f>IF(ISNUMBER(J190),IF(OR(I190="Выигрыш",I190="Проигрыш",I190="Продано"),F190,0),"")</x:f>
      </x:c>
    </x:row>
    <x:row r="191" ht="22" customHeight="1">
      <x:c r="A191" s="11"/>
      <x:c r="B191" s="9"/>
      <x:c r="C191" s="9"/>
      <x:c r="D191" s="9"/>
      <x:c r="E191" s="15"/>
      <x:c r="F191" s="16"/>
      <x:c r="G191" s="9"/>
      <x:c r="H191" s="9"/>
      <x:c r="I191" s="9"/>
      <x:c r="J191" s="17" t="str">
        <x:f>IF(OR(NOT(ISNUMBER(A191)),NOT(ISNUMBER(F191)),F191&lt;=0,I191=""),"",IF(I191="Ожидание","",IF(I191="Выигрыш",IF(AND(ISNUMBER(E191),E191&gt;=1),ROUND(F191*(E191-1),2),""),IF(I191="Проигрыш",-F191,IF(I191="Возврат",0,IF(I191="Продано",IF(AND(ISNUMBER(K191),K191&gt;=0),K191-F191,""),""))))))</x:f>
      </x:c>
      <x:c r="K191" s="16"/>
      <x:c r="L191" s="17" t="str">
        <x:f>IF(NOT(ISNUMBER(A191)),"",$B$4+SUMIFS($J$12:$J$511,$A$12:$A$511,"&lt;="&amp;A191)+SUMIFS('Движения'!$E$9:$E$208,'Движения'!$A$9:$A$208,"&lt;="&amp;A191))</x:f>
      </x:c>
      <x:c r="M191" s="17" t="str">
        <x:f>IF(ISNUMBER(J191),IF(OR(I191="Выигрыш",I191="Проигрыш",I191="Продано"),F191,0),"")</x:f>
      </x:c>
    </x:row>
    <x:row r="192" ht="22" customHeight="1">
      <x:c r="A192" s="11"/>
      <x:c r="B192" s="9"/>
      <x:c r="C192" s="9"/>
      <x:c r="D192" s="9"/>
      <x:c r="E192" s="15"/>
      <x:c r="F192" s="16"/>
      <x:c r="G192" s="9"/>
      <x:c r="H192" s="9"/>
      <x:c r="I192" s="9"/>
      <x:c r="J192" s="17" t="str">
        <x:f>IF(OR(NOT(ISNUMBER(A192)),NOT(ISNUMBER(F192)),F192&lt;=0,I192=""),"",IF(I192="Ожидание","",IF(I192="Выигрыш",IF(AND(ISNUMBER(E192),E192&gt;=1),ROUND(F192*(E192-1),2),""),IF(I192="Проигрыш",-F192,IF(I192="Возврат",0,IF(I192="Продано",IF(AND(ISNUMBER(K192),K192&gt;=0),K192-F192,""),""))))))</x:f>
      </x:c>
      <x:c r="K192" s="16"/>
      <x:c r="L192" s="17" t="str">
        <x:f>IF(NOT(ISNUMBER(A192)),"",$B$4+SUMIFS($J$12:$J$511,$A$12:$A$511,"&lt;="&amp;A192)+SUMIFS('Движения'!$E$9:$E$208,'Движения'!$A$9:$A$208,"&lt;="&amp;A192))</x:f>
      </x:c>
      <x:c r="M192" s="17" t="str">
        <x:f>IF(ISNUMBER(J192),IF(OR(I192="Выигрыш",I192="Проигрыш",I192="Продано"),F192,0),"")</x:f>
      </x:c>
    </x:row>
    <x:row r="193" ht="22" customHeight="1">
      <x:c r="A193" s="11"/>
      <x:c r="B193" s="9"/>
      <x:c r="C193" s="9"/>
      <x:c r="D193" s="9"/>
      <x:c r="E193" s="15"/>
      <x:c r="F193" s="16"/>
      <x:c r="G193" s="9"/>
      <x:c r="H193" s="9"/>
      <x:c r="I193" s="9"/>
      <x:c r="J193" s="17" t="str">
        <x:f>IF(OR(NOT(ISNUMBER(A193)),NOT(ISNUMBER(F193)),F193&lt;=0,I193=""),"",IF(I193="Ожидание","",IF(I193="Выигрыш",IF(AND(ISNUMBER(E193),E193&gt;=1),ROUND(F193*(E193-1),2),""),IF(I193="Проигрыш",-F193,IF(I193="Возврат",0,IF(I193="Продано",IF(AND(ISNUMBER(K193),K193&gt;=0),K193-F193,""),""))))))</x:f>
      </x:c>
      <x:c r="K193" s="16"/>
      <x:c r="L193" s="17" t="str">
        <x:f>IF(NOT(ISNUMBER(A193)),"",$B$4+SUMIFS($J$12:$J$511,$A$12:$A$511,"&lt;="&amp;A193)+SUMIFS('Движения'!$E$9:$E$208,'Движения'!$A$9:$A$208,"&lt;="&amp;A193))</x:f>
      </x:c>
      <x:c r="M193" s="17" t="str">
        <x:f>IF(ISNUMBER(J193),IF(OR(I193="Выигрыш",I193="Проигрыш",I193="Продано"),F193,0),"")</x:f>
      </x:c>
    </x:row>
    <x:row r="194" ht="22" customHeight="1">
      <x:c r="A194" s="11"/>
      <x:c r="B194" s="9"/>
      <x:c r="C194" s="9"/>
      <x:c r="D194" s="9"/>
      <x:c r="E194" s="15"/>
      <x:c r="F194" s="16"/>
      <x:c r="G194" s="9"/>
      <x:c r="H194" s="9"/>
      <x:c r="I194" s="9"/>
      <x:c r="J194" s="17" t="str">
        <x:f>IF(OR(NOT(ISNUMBER(A194)),NOT(ISNUMBER(F194)),F194&lt;=0,I194=""),"",IF(I194="Ожидание","",IF(I194="Выигрыш",IF(AND(ISNUMBER(E194),E194&gt;=1),ROUND(F194*(E194-1),2),""),IF(I194="Проигрыш",-F194,IF(I194="Возврат",0,IF(I194="Продано",IF(AND(ISNUMBER(K194),K194&gt;=0),K194-F194,""),""))))))</x:f>
      </x:c>
      <x:c r="K194" s="16"/>
      <x:c r="L194" s="17" t="str">
        <x:f>IF(NOT(ISNUMBER(A194)),"",$B$4+SUMIFS($J$12:$J$511,$A$12:$A$511,"&lt;="&amp;A194)+SUMIFS('Движения'!$E$9:$E$208,'Движения'!$A$9:$A$208,"&lt;="&amp;A194))</x:f>
      </x:c>
      <x:c r="M194" s="17" t="str">
        <x:f>IF(ISNUMBER(J194),IF(OR(I194="Выигрыш",I194="Проигрыш",I194="Продано"),F194,0),"")</x:f>
      </x:c>
    </x:row>
    <x:row r="195" ht="22" customHeight="1">
      <x:c r="A195" s="11"/>
      <x:c r="B195" s="9"/>
      <x:c r="C195" s="9"/>
      <x:c r="D195" s="9"/>
      <x:c r="E195" s="15"/>
      <x:c r="F195" s="16"/>
      <x:c r="G195" s="9"/>
      <x:c r="H195" s="9"/>
      <x:c r="I195" s="9"/>
      <x:c r="J195" s="17" t="str">
        <x:f>IF(OR(NOT(ISNUMBER(A195)),NOT(ISNUMBER(F195)),F195&lt;=0,I195=""),"",IF(I195="Ожидание","",IF(I195="Выигрыш",IF(AND(ISNUMBER(E195),E195&gt;=1),ROUND(F195*(E195-1),2),""),IF(I195="Проигрыш",-F195,IF(I195="Возврат",0,IF(I195="Продано",IF(AND(ISNUMBER(K195),K195&gt;=0),K195-F195,""),""))))))</x:f>
      </x:c>
      <x:c r="K195" s="16"/>
      <x:c r="L195" s="17" t="str">
        <x:f>IF(NOT(ISNUMBER(A195)),"",$B$4+SUMIFS($J$12:$J$511,$A$12:$A$511,"&lt;="&amp;A195)+SUMIFS('Движения'!$E$9:$E$208,'Движения'!$A$9:$A$208,"&lt;="&amp;A195))</x:f>
      </x:c>
      <x:c r="M195" s="17" t="str">
        <x:f>IF(ISNUMBER(J195),IF(OR(I195="Выигрыш",I195="Проигрыш",I195="Продано"),F195,0),"")</x:f>
      </x:c>
    </x:row>
    <x:row r="196" ht="22" customHeight="1">
      <x:c r="A196" s="11"/>
      <x:c r="B196" s="9"/>
      <x:c r="C196" s="9"/>
      <x:c r="D196" s="9"/>
      <x:c r="E196" s="15"/>
      <x:c r="F196" s="16"/>
      <x:c r="G196" s="9"/>
      <x:c r="H196" s="9"/>
      <x:c r="I196" s="9"/>
      <x:c r="J196" s="17" t="str">
        <x:f>IF(OR(NOT(ISNUMBER(A196)),NOT(ISNUMBER(F196)),F196&lt;=0,I196=""),"",IF(I196="Ожидание","",IF(I196="Выигрыш",IF(AND(ISNUMBER(E196),E196&gt;=1),ROUND(F196*(E196-1),2),""),IF(I196="Проигрыш",-F196,IF(I196="Возврат",0,IF(I196="Продано",IF(AND(ISNUMBER(K196),K196&gt;=0),K196-F196,""),""))))))</x:f>
      </x:c>
      <x:c r="K196" s="16"/>
      <x:c r="L196" s="17" t="str">
        <x:f>IF(NOT(ISNUMBER(A196)),"",$B$4+SUMIFS($J$12:$J$511,$A$12:$A$511,"&lt;="&amp;A196)+SUMIFS('Движения'!$E$9:$E$208,'Движения'!$A$9:$A$208,"&lt;="&amp;A196))</x:f>
      </x:c>
      <x:c r="M196" s="17" t="str">
        <x:f>IF(ISNUMBER(J196),IF(OR(I196="Выигрыш",I196="Проигрыш",I196="Продано"),F196,0),"")</x:f>
      </x:c>
    </x:row>
    <x:row r="197" ht="22" customHeight="1">
      <x:c r="A197" s="11"/>
      <x:c r="B197" s="9"/>
      <x:c r="C197" s="9"/>
      <x:c r="D197" s="9"/>
      <x:c r="E197" s="15"/>
      <x:c r="F197" s="16"/>
      <x:c r="G197" s="9"/>
      <x:c r="H197" s="9"/>
      <x:c r="I197" s="9"/>
      <x:c r="J197" s="17" t="str">
        <x:f>IF(OR(NOT(ISNUMBER(A197)),NOT(ISNUMBER(F197)),F197&lt;=0,I197=""),"",IF(I197="Ожидание","",IF(I197="Выигрыш",IF(AND(ISNUMBER(E197),E197&gt;=1),ROUND(F197*(E197-1),2),""),IF(I197="Проигрыш",-F197,IF(I197="Возврат",0,IF(I197="Продано",IF(AND(ISNUMBER(K197),K197&gt;=0),K197-F197,""),""))))))</x:f>
      </x:c>
      <x:c r="K197" s="16"/>
      <x:c r="L197" s="17" t="str">
        <x:f>IF(NOT(ISNUMBER(A197)),"",$B$4+SUMIFS($J$12:$J$511,$A$12:$A$511,"&lt;="&amp;A197)+SUMIFS('Движения'!$E$9:$E$208,'Движения'!$A$9:$A$208,"&lt;="&amp;A197))</x:f>
      </x:c>
      <x:c r="M197" s="17" t="str">
        <x:f>IF(ISNUMBER(J197),IF(OR(I197="Выигрыш",I197="Проигрыш",I197="Продано"),F197,0),"")</x:f>
      </x:c>
    </x:row>
    <x:row r="198" ht="22" customHeight="1">
      <x:c r="A198" s="11"/>
      <x:c r="B198" s="9"/>
      <x:c r="C198" s="9"/>
      <x:c r="D198" s="9"/>
      <x:c r="E198" s="15"/>
      <x:c r="F198" s="16"/>
      <x:c r="G198" s="9"/>
      <x:c r="H198" s="9"/>
      <x:c r="I198" s="9"/>
      <x:c r="J198" s="17" t="str">
        <x:f>IF(OR(NOT(ISNUMBER(A198)),NOT(ISNUMBER(F198)),F198&lt;=0,I198=""),"",IF(I198="Ожидание","",IF(I198="Выигрыш",IF(AND(ISNUMBER(E198),E198&gt;=1),ROUND(F198*(E198-1),2),""),IF(I198="Проигрыш",-F198,IF(I198="Возврат",0,IF(I198="Продано",IF(AND(ISNUMBER(K198),K198&gt;=0),K198-F198,""),""))))))</x:f>
      </x:c>
      <x:c r="K198" s="16"/>
      <x:c r="L198" s="17" t="str">
        <x:f>IF(NOT(ISNUMBER(A198)),"",$B$4+SUMIFS($J$12:$J$511,$A$12:$A$511,"&lt;="&amp;A198)+SUMIFS('Движения'!$E$9:$E$208,'Движения'!$A$9:$A$208,"&lt;="&amp;A198))</x:f>
      </x:c>
      <x:c r="M198" s="17" t="str">
        <x:f>IF(ISNUMBER(J198),IF(OR(I198="Выигрыш",I198="Проигрыш",I198="Продано"),F198,0),"")</x:f>
      </x:c>
    </x:row>
    <x:row r="199" ht="22" customHeight="1">
      <x:c r="A199" s="11"/>
      <x:c r="B199" s="9"/>
      <x:c r="C199" s="9"/>
      <x:c r="D199" s="9"/>
      <x:c r="E199" s="15"/>
      <x:c r="F199" s="16"/>
      <x:c r="G199" s="9"/>
      <x:c r="H199" s="9"/>
      <x:c r="I199" s="9"/>
      <x:c r="J199" s="17" t="str">
        <x:f>IF(OR(NOT(ISNUMBER(A199)),NOT(ISNUMBER(F199)),F199&lt;=0,I199=""),"",IF(I199="Ожидание","",IF(I199="Выигрыш",IF(AND(ISNUMBER(E199),E199&gt;=1),ROUND(F199*(E199-1),2),""),IF(I199="Проигрыш",-F199,IF(I199="Возврат",0,IF(I199="Продано",IF(AND(ISNUMBER(K199),K199&gt;=0),K199-F199,""),""))))))</x:f>
      </x:c>
      <x:c r="K199" s="16"/>
      <x:c r="L199" s="17" t="str">
        <x:f>IF(NOT(ISNUMBER(A199)),"",$B$4+SUMIFS($J$12:$J$511,$A$12:$A$511,"&lt;="&amp;A199)+SUMIFS('Движения'!$E$9:$E$208,'Движения'!$A$9:$A$208,"&lt;="&amp;A199))</x:f>
      </x:c>
      <x:c r="M199" s="17" t="str">
        <x:f>IF(ISNUMBER(J199),IF(OR(I199="Выигрыш",I199="Проигрыш",I199="Продано"),F199,0),"")</x:f>
      </x:c>
    </x:row>
    <x:row r="200" ht="22" customHeight="1">
      <x:c r="A200" s="11"/>
      <x:c r="B200" s="9"/>
      <x:c r="C200" s="9"/>
      <x:c r="D200" s="9"/>
      <x:c r="E200" s="15"/>
      <x:c r="F200" s="16"/>
      <x:c r="G200" s="9"/>
      <x:c r="H200" s="9"/>
      <x:c r="I200" s="9"/>
      <x:c r="J200" s="17" t="str">
        <x:f>IF(OR(NOT(ISNUMBER(A200)),NOT(ISNUMBER(F200)),F200&lt;=0,I200=""),"",IF(I200="Ожидание","",IF(I200="Выигрыш",IF(AND(ISNUMBER(E200),E200&gt;=1),ROUND(F200*(E200-1),2),""),IF(I200="Проигрыш",-F200,IF(I200="Возврат",0,IF(I200="Продано",IF(AND(ISNUMBER(K200),K200&gt;=0),K200-F200,""),""))))))</x:f>
      </x:c>
      <x:c r="K200" s="16"/>
      <x:c r="L200" s="17" t="str">
        <x:f>IF(NOT(ISNUMBER(A200)),"",$B$4+SUMIFS($J$12:$J$511,$A$12:$A$511,"&lt;="&amp;A200)+SUMIFS('Движения'!$E$9:$E$208,'Движения'!$A$9:$A$208,"&lt;="&amp;A200))</x:f>
      </x:c>
      <x:c r="M200" s="17" t="str">
        <x:f>IF(ISNUMBER(J200),IF(OR(I200="Выигрыш",I200="Проигрыш",I200="Продано"),F200,0),"")</x:f>
      </x:c>
    </x:row>
    <x:row r="201" ht="22" customHeight="1">
      <x:c r="A201" s="11"/>
      <x:c r="B201" s="9"/>
      <x:c r="C201" s="9"/>
      <x:c r="D201" s="9"/>
      <x:c r="E201" s="15"/>
      <x:c r="F201" s="16"/>
      <x:c r="G201" s="9"/>
      <x:c r="H201" s="9"/>
      <x:c r="I201" s="9"/>
      <x:c r="J201" s="17" t="str">
        <x:f>IF(OR(NOT(ISNUMBER(A201)),NOT(ISNUMBER(F201)),F201&lt;=0,I201=""),"",IF(I201="Ожидание","",IF(I201="Выигрыш",IF(AND(ISNUMBER(E201),E201&gt;=1),ROUND(F201*(E201-1),2),""),IF(I201="Проигрыш",-F201,IF(I201="Возврат",0,IF(I201="Продано",IF(AND(ISNUMBER(K201),K201&gt;=0),K201-F201,""),""))))))</x:f>
      </x:c>
      <x:c r="K201" s="16"/>
      <x:c r="L201" s="17" t="str">
        <x:f>IF(NOT(ISNUMBER(A201)),"",$B$4+SUMIFS($J$12:$J$511,$A$12:$A$511,"&lt;="&amp;A201)+SUMIFS('Движения'!$E$9:$E$208,'Движения'!$A$9:$A$208,"&lt;="&amp;A201))</x:f>
      </x:c>
      <x:c r="M201" s="17" t="str">
        <x:f>IF(ISNUMBER(J201),IF(OR(I201="Выигрыш",I201="Проигрыш",I201="Продано"),F201,0),"")</x:f>
      </x:c>
    </x:row>
    <x:row r="202" ht="22" customHeight="1">
      <x:c r="A202" s="11"/>
      <x:c r="B202" s="9"/>
      <x:c r="C202" s="9"/>
      <x:c r="D202" s="9"/>
      <x:c r="E202" s="15"/>
      <x:c r="F202" s="16"/>
      <x:c r="G202" s="9"/>
      <x:c r="H202" s="9"/>
      <x:c r="I202" s="9"/>
      <x:c r="J202" s="17" t="str">
        <x:f>IF(OR(NOT(ISNUMBER(A202)),NOT(ISNUMBER(F202)),F202&lt;=0,I202=""),"",IF(I202="Ожидание","",IF(I202="Выигрыш",IF(AND(ISNUMBER(E202),E202&gt;=1),ROUND(F202*(E202-1),2),""),IF(I202="Проигрыш",-F202,IF(I202="Возврат",0,IF(I202="Продано",IF(AND(ISNUMBER(K202),K202&gt;=0),K202-F202,""),""))))))</x:f>
      </x:c>
      <x:c r="K202" s="16"/>
      <x:c r="L202" s="17" t="str">
        <x:f>IF(NOT(ISNUMBER(A202)),"",$B$4+SUMIFS($J$12:$J$511,$A$12:$A$511,"&lt;="&amp;A202)+SUMIFS('Движения'!$E$9:$E$208,'Движения'!$A$9:$A$208,"&lt;="&amp;A202))</x:f>
      </x:c>
      <x:c r="M202" s="17" t="str">
        <x:f>IF(ISNUMBER(J202),IF(OR(I202="Выигрыш",I202="Проигрыш",I202="Продано"),F202,0),"")</x:f>
      </x:c>
    </x:row>
    <x:row r="203" ht="22" customHeight="1">
      <x:c r="A203" s="11"/>
      <x:c r="B203" s="9"/>
      <x:c r="C203" s="9"/>
      <x:c r="D203" s="9"/>
      <x:c r="E203" s="15"/>
      <x:c r="F203" s="16"/>
      <x:c r="G203" s="9"/>
      <x:c r="H203" s="9"/>
      <x:c r="I203" s="9"/>
      <x:c r="J203" s="17" t="str">
        <x:f>IF(OR(NOT(ISNUMBER(A203)),NOT(ISNUMBER(F203)),F203&lt;=0,I203=""),"",IF(I203="Ожидание","",IF(I203="Выигрыш",IF(AND(ISNUMBER(E203),E203&gt;=1),ROUND(F203*(E203-1),2),""),IF(I203="Проигрыш",-F203,IF(I203="Возврат",0,IF(I203="Продано",IF(AND(ISNUMBER(K203),K203&gt;=0),K203-F203,""),""))))))</x:f>
      </x:c>
      <x:c r="K203" s="16"/>
      <x:c r="L203" s="17" t="str">
        <x:f>IF(NOT(ISNUMBER(A203)),"",$B$4+SUMIFS($J$12:$J$511,$A$12:$A$511,"&lt;="&amp;A203)+SUMIFS('Движения'!$E$9:$E$208,'Движения'!$A$9:$A$208,"&lt;="&amp;A203))</x:f>
      </x:c>
      <x:c r="M203" s="17" t="str">
        <x:f>IF(ISNUMBER(J203),IF(OR(I203="Выигрыш",I203="Проигрыш",I203="Продано"),F203,0),"")</x:f>
      </x:c>
    </x:row>
    <x:row r="204" ht="22" customHeight="1">
      <x:c r="A204" s="11"/>
      <x:c r="B204" s="9"/>
      <x:c r="C204" s="9"/>
      <x:c r="D204" s="9"/>
      <x:c r="E204" s="15"/>
      <x:c r="F204" s="16"/>
      <x:c r="G204" s="9"/>
      <x:c r="H204" s="9"/>
      <x:c r="I204" s="9"/>
      <x:c r="J204" s="17" t="str">
        <x:f>IF(OR(NOT(ISNUMBER(A204)),NOT(ISNUMBER(F204)),F204&lt;=0,I204=""),"",IF(I204="Ожидание","",IF(I204="Выигрыш",IF(AND(ISNUMBER(E204),E204&gt;=1),ROUND(F204*(E204-1),2),""),IF(I204="Проигрыш",-F204,IF(I204="Возврат",0,IF(I204="Продано",IF(AND(ISNUMBER(K204),K204&gt;=0),K204-F204,""),""))))))</x:f>
      </x:c>
      <x:c r="K204" s="16"/>
      <x:c r="L204" s="17" t="str">
        <x:f>IF(NOT(ISNUMBER(A204)),"",$B$4+SUMIFS($J$12:$J$511,$A$12:$A$511,"&lt;="&amp;A204)+SUMIFS('Движения'!$E$9:$E$208,'Движения'!$A$9:$A$208,"&lt;="&amp;A204))</x:f>
      </x:c>
      <x:c r="M204" s="17" t="str">
        <x:f>IF(ISNUMBER(J204),IF(OR(I204="Выигрыш",I204="Проигрыш",I204="Продано"),F204,0),"")</x:f>
      </x:c>
    </x:row>
    <x:row r="205" ht="22" customHeight="1">
      <x:c r="A205" s="11"/>
      <x:c r="B205" s="9"/>
      <x:c r="C205" s="9"/>
      <x:c r="D205" s="9"/>
      <x:c r="E205" s="15"/>
      <x:c r="F205" s="16"/>
      <x:c r="G205" s="9"/>
      <x:c r="H205" s="9"/>
      <x:c r="I205" s="9"/>
      <x:c r="J205" s="17" t="str">
        <x:f>IF(OR(NOT(ISNUMBER(A205)),NOT(ISNUMBER(F205)),F205&lt;=0,I205=""),"",IF(I205="Ожидание","",IF(I205="Выигрыш",IF(AND(ISNUMBER(E205),E205&gt;=1),ROUND(F205*(E205-1),2),""),IF(I205="Проигрыш",-F205,IF(I205="Возврат",0,IF(I205="Продано",IF(AND(ISNUMBER(K205),K205&gt;=0),K205-F205,""),""))))))</x:f>
      </x:c>
      <x:c r="K205" s="16"/>
      <x:c r="L205" s="17" t="str">
        <x:f>IF(NOT(ISNUMBER(A205)),"",$B$4+SUMIFS($J$12:$J$511,$A$12:$A$511,"&lt;="&amp;A205)+SUMIFS('Движения'!$E$9:$E$208,'Движения'!$A$9:$A$208,"&lt;="&amp;A205))</x:f>
      </x:c>
      <x:c r="M205" s="17" t="str">
        <x:f>IF(ISNUMBER(J205),IF(OR(I205="Выигрыш",I205="Проигрыш",I205="Продано"),F205,0),"")</x:f>
      </x:c>
    </x:row>
    <x:row r="206" ht="22" customHeight="1">
      <x:c r="A206" s="11"/>
      <x:c r="B206" s="9"/>
      <x:c r="C206" s="9"/>
      <x:c r="D206" s="9"/>
      <x:c r="E206" s="15"/>
      <x:c r="F206" s="16"/>
      <x:c r="G206" s="9"/>
      <x:c r="H206" s="9"/>
      <x:c r="I206" s="9"/>
      <x:c r="J206" s="17" t="str">
        <x:f>IF(OR(NOT(ISNUMBER(A206)),NOT(ISNUMBER(F206)),F206&lt;=0,I206=""),"",IF(I206="Ожидание","",IF(I206="Выигрыш",IF(AND(ISNUMBER(E206),E206&gt;=1),ROUND(F206*(E206-1),2),""),IF(I206="Проигрыш",-F206,IF(I206="Возврат",0,IF(I206="Продано",IF(AND(ISNUMBER(K206),K206&gt;=0),K206-F206,""),""))))))</x:f>
      </x:c>
      <x:c r="K206" s="16"/>
      <x:c r="L206" s="17" t="str">
        <x:f>IF(NOT(ISNUMBER(A206)),"",$B$4+SUMIFS($J$12:$J$511,$A$12:$A$511,"&lt;="&amp;A206)+SUMIFS('Движения'!$E$9:$E$208,'Движения'!$A$9:$A$208,"&lt;="&amp;A206))</x:f>
      </x:c>
      <x:c r="M206" s="17" t="str">
        <x:f>IF(ISNUMBER(J206),IF(OR(I206="Выигрыш",I206="Проигрыш",I206="Продано"),F206,0),"")</x:f>
      </x:c>
    </x:row>
    <x:row r="207" ht="22" customHeight="1">
      <x:c r="A207" s="11"/>
      <x:c r="B207" s="9"/>
      <x:c r="C207" s="9"/>
      <x:c r="D207" s="9"/>
      <x:c r="E207" s="15"/>
      <x:c r="F207" s="16"/>
      <x:c r="G207" s="9"/>
      <x:c r="H207" s="9"/>
      <x:c r="I207" s="9"/>
      <x:c r="J207" s="17" t="str">
        <x:f>IF(OR(NOT(ISNUMBER(A207)),NOT(ISNUMBER(F207)),F207&lt;=0,I207=""),"",IF(I207="Ожидание","",IF(I207="Выигрыш",IF(AND(ISNUMBER(E207),E207&gt;=1),ROUND(F207*(E207-1),2),""),IF(I207="Проигрыш",-F207,IF(I207="Возврат",0,IF(I207="Продано",IF(AND(ISNUMBER(K207),K207&gt;=0),K207-F207,""),""))))))</x:f>
      </x:c>
      <x:c r="K207" s="16"/>
      <x:c r="L207" s="17" t="str">
        <x:f>IF(NOT(ISNUMBER(A207)),"",$B$4+SUMIFS($J$12:$J$511,$A$12:$A$511,"&lt;="&amp;A207)+SUMIFS('Движения'!$E$9:$E$208,'Движения'!$A$9:$A$208,"&lt;="&amp;A207))</x:f>
      </x:c>
      <x:c r="M207" s="17" t="str">
        <x:f>IF(ISNUMBER(J207),IF(OR(I207="Выигрыш",I207="Проигрыш",I207="Продано"),F207,0),"")</x:f>
      </x:c>
    </x:row>
    <x:row r="208" ht="22" customHeight="1">
      <x:c r="A208" s="11"/>
      <x:c r="B208" s="9"/>
      <x:c r="C208" s="9"/>
      <x:c r="D208" s="9"/>
      <x:c r="E208" s="15"/>
      <x:c r="F208" s="16"/>
      <x:c r="G208" s="9"/>
      <x:c r="H208" s="9"/>
      <x:c r="I208" s="9"/>
      <x:c r="J208" s="17" t="str">
        <x:f>IF(OR(NOT(ISNUMBER(A208)),NOT(ISNUMBER(F208)),F208&lt;=0,I208=""),"",IF(I208="Ожидание","",IF(I208="Выигрыш",IF(AND(ISNUMBER(E208),E208&gt;=1),ROUND(F208*(E208-1),2),""),IF(I208="Проигрыш",-F208,IF(I208="Возврат",0,IF(I208="Продано",IF(AND(ISNUMBER(K208),K208&gt;=0),K208-F208,""),""))))))</x:f>
      </x:c>
      <x:c r="K208" s="16"/>
      <x:c r="L208" s="17" t="str">
        <x:f>IF(NOT(ISNUMBER(A208)),"",$B$4+SUMIFS($J$12:$J$511,$A$12:$A$511,"&lt;="&amp;A208)+SUMIFS('Движения'!$E$9:$E$208,'Движения'!$A$9:$A$208,"&lt;="&amp;A208))</x:f>
      </x:c>
      <x:c r="M208" s="17" t="str">
        <x:f>IF(ISNUMBER(J208),IF(OR(I208="Выигрыш",I208="Проигрыш",I208="Продано"),F208,0),"")</x:f>
      </x:c>
    </x:row>
    <x:row r="209" ht="22" customHeight="1">
      <x:c r="A209" s="11"/>
      <x:c r="B209" s="9"/>
      <x:c r="C209" s="9"/>
      <x:c r="D209" s="9"/>
      <x:c r="E209" s="15"/>
      <x:c r="F209" s="16"/>
      <x:c r="G209" s="9"/>
      <x:c r="H209" s="9"/>
      <x:c r="I209" s="9"/>
      <x:c r="J209" s="17" t="str">
        <x:f>IF(OR(NOT(ISNUMBER(A209)),NOT(ISNUMBER(F209)),F209&lt;=0,I209=""),"",IF(I209="Ожидание","",IF(I209="Выигрыш",IF(AND(ISNUMBER(E209),E209&gt;=1),ROUND(F209*(E209-1),2),""),IF(I209="Проигрыш",-F209,IF(I209="Возврат",0,IF(I209="Продано",IF(AND(ISNUMBER(K209),K209&gt;=0),K209-F209,""),""))))))</x:f>
      </x:c>
      <x:c r="K209" s="16"/>
      <x:c r="L209" s="17" t="str">
        <x:f>IF(NOT(ISNUMBER(A209)),"",$B$4+SUMIFS($J$12:$J$511,$A$12:$A$511,"&lt;="&amp;A209)+SUMIFS('Движения'!$E$9:$E$208,'Движения'!$A$9:$A$208,"&lt;="&amp;A209))</x:f>
      </x:c>
      <x:c r="M209" s="17" t="str">
        <x:f>IF(ISNUMBER(J209),IF(OR(I209="Выигрыш",I209="Проигрыш",I209="Продано"),F209,0),"")</x:f>
      </x:c>
    </x:row>
    <x:row r="210" ht="22" customHeight="1">
      <x:c r="A210" s="11"/>
      <x:c r="B210" s="9"/>
      <x:c r="C210" s="9"/>
      <x:c r="D210" s="9"/>
      <x:c r="E210" s="15"/>
      <x:c r="F210" s="16"/>
      <x:c r="G210" s="9"/>
      <x:c r="H210" s="9"/>
      <x:c r="I210" s="9"/>
      <x:c r="J210" s="17" t="str">
        <x:f>IF(OR(NOT(ISNUMBER(A210)),NOT(ISNUMBER(F210)),F210&lt;=0,I210=""),"",IF(I210="Ожидание","",IF(I210="Выигрыш",IF(AND(ISNUMBER(E210),E210&gt;=1),ROUND(F210*(E210-1),2),""),IF(I210="Проигрыш",-F210,IF(I210="Возврат",0,IF(I210="Продано",IF(AND(ISNUMBER(K210),K210&gt;=0),K210-F210,""),""))))))</x:f>
      </x:c>
      <x:c r="K210" s="16"/>
      <x:c r="L210" s="17" t="str">
        <x:f>IF(NOT(ISNUMBER(A210)),"",$B$4+SUMIFS($J$12:$J$511,$A$12:$A$511,"&lt;="&amp;A210)+SUMIFS('Движения'!$E$9:$E$208,'Движения'!$A$9:$A$208,"&lt;="&amp;A210))</x:f>
      </x:c>
      <x:c r="M210" s="17" t="str">
        <x:f>IF(ISNUMBER(J210),IF(OR(I210="Выигрыш",I210="Проигрыш",I210="Продано"),F210,0),"")</x:f>
      </x:c>
    </x:row>
    <x:row r="211" ht="22" customHeight="1">
      <x:c r="A211" s="11"/>
      <x:c r="B211" s="9"/>
      <x:c r="C211" s="9"/>
      <x:c r="D211" s="9"/>
      <x:c r="E211" s="15"/>
      <x:c r="F211" s="16"/>
      <x:c r="G211" s="9"/>
      <x:c r="H211" s="9"/>
      <x:c r="I211" s="9"/>
      <x:c r="J211" s="17" t="str">
        <x:f>IF(OR(NOT(ISNUMBER(A211)),NOT(ISNUMBER(F211)),F211&lt;=0,I211=""),"",IF(I211="Ожидание","",IF(I211="Выигрыш",IF(AND(ISNUMBER(E211),E211&gt;=1),ROUND(F211*(E211-1),2),""),IF(I211="Проигрыш",-F211,IF(I211="Возврат",0,IF(I211="Продано",IF(AND(ISNUMBER(K211),K211&gt;=0),K211-F211,""),""))))))</x:f>
      </x:c>
      <x:c r="K211" s="16"/>
      <x:c r="L211" s="17" t="str">
        <x:f>IF(NOT(ISNUMBER(A211)),"",$B$4+SUMIFS($J$12:$J$511,$A$12:$A$511,"&lt;="&amp;A211)+SUMIFS('Движения'!$E$9:$E$208,'Движения'!$A$9:$A$208,"&lt;="&amp;A211))</x:f>
      </x:c>
      <x:c r="M211" s="17" t="str">
        <x:f>IF(ISNUMBER(J211),IF(OR(I211="Выигрыш",I211="Проигрыш",I211="Продано"),F211,0),"")</x:f>
      </x:c>
    </x:row>
    <x:row r="212" ht="22" customHeight="1">
      <x:c r="A212" s="11"/>
      <x:c r="B212" s="9"/>
      <x:c r="C212" s="9"/>
      <x:c r="D212" s="9"/>
      <x:c r="E212" s="15"/>
      <x:c r="F212" s="16"/>
      <x:c r="G212" s="9"/>
      <x:c r="H212" s="9"/>
      <x:c r="I212" s="9"/>
      <x:c r="J212" s="17" t="str">
        <x:f>IF(OR(NOT(ISNUMBER(A212)),NOT(ISNUMBER(F212)),F212&lt;=0,I212=""),"",IF(I212="Ожидание","",IF(I212="Выигрыш",IF(AND(ISNUMBER(E212),E212&gt;=1),ROUND(F212*(E212-1),2),""),IF(I212="Проигрыш",-F212,IF(I212="Возврат",0,IF(I212="Продано",IF(AND(ISNUMBER(K212),K212&gt;=0),K212-F212,""),""))))))</x:f>
      </x:c>
      <x:c r="K212" s="16"/>
      <x:c r="L212" s="17" t="str">
        <x:f>IF(NOT(ISNUMBER(A212)),"",$B$4+SUMIFS($J$12:$J$511,$A$12:$A$511,"&lt;="&amp;A212)+SUMIFS('Движения'!$E$9:$E$208,'Движения'!$A$9:$A$208,"&lt;="&amp;A212))</x:f>
      </x:c>
      <x:c r="M212" s="17" t="str">
        <x:f>IF(ISNUMBER(J212),IF(OR(I212="Выигрыш",I212="Проигрыш",I212="Продано"),F212,0),"")</x:f>
      </x:c>
    </x:row>
    <x:row r="213" ht="22" customHeight="1">
      <x:c r="A213" s="11"/>
      <x:c r="B213" s="9"/>
      <x:c r="C213" s="9"/>
      <x:c r="D213" s="9"/>
      <x:c r="E213" s="15"/>
      <x:c r="F213" s="16"/>
      <x:c r="G213" s="9"/>
      <x:c r="H213" s="9"/>
      <x:c r="I213" s="9"/>
      <x:c r="J213" s="17" t="str">
        <x:f>IF(OR(NOT(ISNUMBER(A213)),NOT(ISNUMBER(F213)),F213&lt;=0,I213=""),"",IF(I213="Ожидание","",IF(I213="Выигрыш",IF(AND(ISNUMBER(E213),E213&gt;=1),ROUND(F213*(E213-1),2),""),IF(I213="Проигрыш",-F213,IF(I213="Возврат",0,IF(I213="Продано",IF(AND(ISNUMBER(K213),K213&gt;=0),K213-F213,""),""))))))</x:f>
      </x:c>
      <x:c r="K213" s="16"/>
      <x:c r="L213" s="17" t="str">
        <x:f>IF(NOT(ISNUMBER(A213)),"",$B$4+SUMIFS($J$12:$J$511,$A$12:$A$511,"&lt;="&amp;A213)+SUMIFS('Движения'!$E$9:$E$208,'Движения'!$A$9:$A$208,"&lt;="&amp;A213))</x:f>
      </x:c>
      <x:c r="M213" s="17" t="str">
        <x:f>IF(ISNUMBER(J213),IF(OR(I213="Выигрыш",I213="Проигрыш",I213="Продано"),F213,0),"")</x:f>
      </x:c>
    </x:row>
    <x:row r="214" ht="22" customHeight="1">
      <x:c r="A214" s="11"/>
      <x:c r="B214" s="9"/>
      <x:c r="C214" s="9"/>
      <x:c r="D214" s="9"/>
      <x:c r="E214" s="15"/>
      <x:c r="F214" s="16"/>
      <x:c r="G214" s="9"/>
      <x:c r="H214" s="9"/>
      <x:c r="I214" s="9"/>
      <x:c r="J214" s="17" t="str">
        <x:f>IF(OR(NOT(ISNUMBER(A214)),NOT(ISNUMBER(F214)),F214&lt;=0,I214=""),"",IF(I214="Ожидание","",IF(I214="Выигрыш",IF(AND(ISNUMBER(E214),E214&gt;=1),ROUND(F214*(E214-1),2),""),IF(I214="Проигрыш",-F214,IF(I214="Возврат",0,IF(I214="Продано",IF(AND(ISNUMBER(K214),K214&gt;=0),K214-F214,""),""))))))</x:f>
      </x:c>
      <x:c r="K214" s="16"/>
      <x:c r="L214" s="17" t="str">
        <x:f>IF(NOT(ISNUMBER(A214)),"",$B$4+SUMIFS($J$12:$J$511,$A$12:$A$511,"&lt;="&amp;A214)+SUMIFS('Движения'!$E$9:$E$208,'Движения'!$A$9:$A$208,"&lt;="&amp;A214))</x:f>
      </x:c>
      <x:c r="M214" s="17" t="str">
        <x:f>IF(ISNUMBER(J214),IF(OR(I214="Выигрыш",I214="Проигрыш",I214="Продано"),F214,0),"")</x:f>
      </x:c>
    </x:row>
    <x:row r="215" ht="22" customHeight="1">
      <x:c r="A215" s="11"/>
      <x:c r="B215" s="9"/>
      <x:c r="C215" s="9"/>
      <x:c r="D215" s="9"/>
      <x:c r="E215" s="15"/>
      <x:c r="F215" s="16"/>
      <x:c r="G215" s="9"/>
      <x:c r="H215" s="9"/>
      <x:c r="I215" s="9"/>
      <x:c r="J215" s="17" t="str">
        <x:f>IF(OR(NOT(ISNUMBER(A215)),NOT(ISNUMBER(F215)),F215&lt;=0,I215=""),"",IF(I215="Ожидание","",IF(I215="Выигрыш",IF(AND(ISNUMBER(E215),E215&gt;=1),ROUND(F215*(E215-1),2),""),IF(I215="Проигрыш",-F215,IF(I215="Возврат",0,IF(I215="Продано",IF(AND(ISNUMBER(K215),K215&gt;=0),K215-F215,""),""))))))</x:f>
      </x:c>
      <x:c r="K215" s="16"/>
      <x:c r="L215" s="17" t="str">
        <x:f>IF(NOT(ISNUMBER(A215)),"",$B$4+SUMIFS($J$12:$J$511,$A$12:$A$511,"&lt;="&amp;A215)+SUMIFS('Движения'!$E$9:$E$208,'Движения'!$A$9:$A$208,"&lt;="&amp;A215))</x:f>
      </x:c>
      <x:c r="M215" s="17" t="str">
        <x:f>IF(ISNUMBER(J215),IF(OR(I215="Выигрыш",I215="Проигрыш",I215="Продано"),F215,0),"")</x:f>
      </x:c>
    </x:row>
    <x:row r="216" ht="22" customHeight="1">
      <x:c r="A216" s="11"/>
      <x:c r="B216" s="9"/>
      <x:c r="C216" s="9"/>
      <x:c r="D216" s="9"/>
      <x:c r="E216" s="15"/>
      <x:c r="F216" s="16"/>
      <x:c r="G216" s="9"/>
      <x:c r="H216" s="9"/>
      <x:c r="I216" s="9"/>
      <x:c r="J216" s="17" t="str">
        <x:f>IF(OR(NOT(ISNUMBER(A216)),NOT(ISNUMBER(F216)),F216&lt;=0,I216=""),"",IF(I216="Ожидание","",IF(I216="Выигрыш",IF(AND(ISNUMBER(E216),E216&gt;=1),ROUND(F216*(E216-1),2),""),IF(I216="Проигрыш",-F216,IF(I216="Возврат",0,IF(I216="Продано",IF(AND(ISNUMBER(K216),K216&gt;=0),K216-F216,""),""))))))</x:f>
      </x:c>
      <x:c r="K216" s="16"/>
      <x:c r="L216" s="17" t="str">
        <x:f>IF(NOT(ISNUMBER(A216)),"",$B$4+SUMIFS($J$12:$J$511,$A$12:$A$511,"&lt;="&amp;A216)+SUMIFS('Движения'!$E$9:$E$208,'Движения'!$A$9:$A$208,"&lt;="&amp;A216))</x:f>
      </x:c>
      <x:c r="M216" s="17" t="str">
        <x:f>IF(ISNUMBER(J216),IF(OR(I216="Выигрыш",I216="Проигрыш",I216="Продано"),F216,0),"")</x:f>
      </x:c>
    </x:row>
    <x:row r="217" ht="22" customHeight="1">
      <x:c r="A217" s="11"/>
      <x:c r="B217" s="9"/>
      <x:c r="C217" s="9"/>
      <x:c r="D217" s="9"/>
      <x:c r="E217" s="15"/>
      <x:c r="F217" s="16"/>
      <x:c r="G217" s="9"/>
      <x:c r="H217" s="9"/>
      <x:c r="I217" s="9"/>
      <x:c r="J217" s="17" t="str">
        <x:f>IF(OR(NOT(ISNUMBER(A217)),NOT(ISNUMBER(F217)),F217&lt;=0,I217=""),"",IF(I217="Ожидание","",IF(I217="Выигрыш",IF(AND(ISNUMBER(E217),E217&gt;=1),ROUND(F217*(E217-1),2),""),IF(I217="Проигрыш",-F217,IF(I217="Возврат",0,IF(I217="Продано",IF(AND(ISNUMBER(K217),K217&gt;=0),K217-F217,""),""))))))</x:f>
      </x:c>
      <x:c r="K217" s="16"/>
      <x:c r="L217" s="17" t="str">
        <x:f>IF(NOT(ISNUMBER(A217)),"",$B$4+SUMIFS($J$12:$J$511,$A$12:$A$511,"&lt;="&amp;A217)+SUMIFS('Движения'!$E$9:$E$208,'Движения'!$A$9:$A$208,"&lt;="&amp;A217))</x:f>
      </x:c>
      <x:c r="M217" s="17" t="str">
        <x:f>IF(ISNUMBER(J217),IF(OR(I217="Выигрыш",I217="Проигрыш",I217="Продано"),F217,0),"")</x:f>
      </x:c>
    </x:row>
    <x:row r="218" ht="22" customHeight="1">
      <x:c r="A218" s="11"/>
      <x:c r="B218" s="9"/>
      <x:c r="C218" s="9"/>
      <x:c r="D218" s="9"/>
      <x:c r="E218" s="15"/>
      <x:c r="F218" s="16"/>
      <x:c r="G218" s="9"/>
      <x:c r="H218" s="9"/>
      <x:c r="I218" s="9"/>
      <x:c r="J218" s="17" t="str">
        <x:f>IF(OR(NOT(ISNUMBER(A218)),NOT(ISNUMBER(F218)),F218&lt;=0,I218=""),"",IF(I218="Ожидание","",IF(I218="Выигрыш",IF(AND(ISNUMBER(E218),E218&gt;=1),ROUND(F218*(E218-1),2),""),IF(I218="Проигрыш",-F218,IF(I218="Возврат",0,IF(I218="Продано",IF(AND(ISNUMBER(K218),K218&gt;=0),K218-F218,""),""))))))</x:f>
      </x:c>
      <x:c r="K218" s="16"/>
      <x:c r="L218" s="17" t="str">
        <x:f>IF(NOT(ISNUMBER(A218)),"",$B$4+SUMIFS($J$12:$J$511,$A$12:$A$511,"&lt;="&amp;A218)+SUMIFS('Движения'!$E$9:$E$208,'Движения'!$A$9:$A$208,"&lt;="&amp;A218))</x:f>
      </x:c>
      <x:c r="M218" s="17" t="str">
        <x:f>IF(ISNUMBER(J218),IF(OR(I218="Выигрыш",I218="Проигрыш",I218="Продано"),F218,0),"")</x:f>
      </x:c>
    </x:row>
    <x:row r="219" ht="22" customHeight="1">
      <x:c r="A219" s="11"/>
      <x:c r="B219" s="9"/>
      <x:c r="C219" s="9"/>
      <x:c r="D219" s="9"/>
      <x:c r="E219" s="15"/>
      <x:c r="F219" s="16"/>
      <x:c r="G219" s="9"/>
      <x:c r="H219" s="9"/>
      <x:c r="I219" s="9"/>
      <x:c r="J219" s="17" t="str">
        <x:f>IF(OR(NOT(ISNUMBER(A219)),NOT(ISNUMBER(F219)),F219&lt;=0,I219=""),"",IF(I219="Ожидание","",IF(I219="Выигрыш",IF(AND(ISNUMBER(E219),E219&gt;=1),ROUND(F219*(E219-1),2),""),IF(I219="Проигрыш",-F219,IF(I219="Возврат",0,IF(I219="Продано",IF(AND(ISNUMBER(K219),K219&gt;=0),K219-F219,""),""))))))</x:f>
      </x:c>
      <x:c r="K219" s="16"/>
      <x:c r="L219" s="17" t="str">
        <x:f>IF(NOT(ISNUMBER(A219)),"",$B$4+SUMIFS($J$12:$J$511,$A$12:$A$511,"&lt;="&amp;A219)+SUMIFS('Движения'!$E$9:$E$208,'Движения'!$A$9:$A$208,"&lt;="&amp;A219))</x:f>
      </x:c>
      <x:c r="M219" s="17" t="str">
        <x:f>IF(ISNUMBER(J219),IF(OR(I219="Выигрыш",I219="Проигрыш",I219="Продано"),F219,0),"")</x:f>
      </x:c>
    </x:row>
    <x:row r="220" ht="22" customHeight="1">
      <x:c r="A220" s="11"/>
      <x:c r="B220" s="9"/>
      <x:c r="C220" s="9"/>
      <x:c r="D220" s="9"/>
      <x:c r="E220" s="15"/>
      <x:c r="F220" s="16"/>
      <x:c r="G220" s="9"/>
      <x:c r="H220" s="9"/>
      <x:c r="I220" s="9"/>
      <x:c r="J220" s="17" t="str">
        <x:f>IF(OR(NOT(ISNUMBER(A220)),NOT(ISNUMBER(F220)),F220&lt;=0,I220=""),"",IF(I220="Ожидание","",IF(I220="Выигрыш",IF(AND(ISNUMBER(E220),E220&gt;=1),ROUND(F220*(E220-1),2),""),IF(I220="Проигрыш",-F220,IF(I220="Возврат",0,IF(I220="Продано",IF(AND(ISNUMBER(K220),K220&gt;=0),K220-F220,""),""))))))</x:f>
      </x:c>
      <x:c r="K220" s="16"/>
      <x:c r="L220" s="17" t="str">
        <x:f>IF(NOT(ISNUMBER(A220)),"",$B$4+SUMIFS($J$12:$J$511,$A$12:$A$511,"&lt;="&amp;A220)+SUMIFS('Движения'!$E$9:$E$208,'Движения'!$A$9:$A$208,"&lt;="&amp;A220))</x:f>
      </x:c>
      <x:c r="M220" s="17" t="str">
        <x:f>IF(ISNUMBER(J220),IF(OR(I220="Выигрыш",I220="Проигрыш",I220="Продано"),F220,0),"")</x:f>
      </x:c>
    </x:row>
    <x:row r="221" ht="22" customHeight="1">
      <x:c r="A221" s="11"/>
      <x:c r="B221" s="9"/>
      <x:c r="C221" s="9"/>
      <x:c r="D221" s="9"/>
      <x:c r="E221" s="15"/>
      <x:c r="F221" s="16"/>
      <x:c r="G221" s="9"/>
      <x:c r="H221" s="9"/>
      <x:c r="I221" s="9"/>
      <x:c r="J221" s="17" t="str">
        <x:f>IF(OR(NOT(ISNUMBER(A221)),NOT(ISNUMBER(F221)),F221&lt;=0,I221=""),"",IF(I221="Ожидание","",IF(I221="Выигрыш",IF(AND(ISNUMBER(E221),E221&gt;=1),ROUND(F221*(E221-1),2),""),IF(I221="Проигрыш",-F221,IF(I221="Возврат",0,IF(I221="Продано",IF(AND(ISNUMBER(K221),K221&gt;=0),K221-F221,""),""))))))</x:f>
      </x:c>
      <x:c r="K221" s="16"/>
      <x:c r="L221" s="17" t="str">
        <x:f>IF(NOT(ISNUMBER(A221)),"",$B$4+SUMIFS($J$12:$J$511,$A$12:$A$511,"&lt;="&amp;A221)+SUMIFS('Движения'!$E$9:$E$208,'Движения'!$A$9:$A$208,"&lt;="&amp;A221))</x:f>
      </x:c>
      <x:c r="M221" s="17" t="str">
        <x:f>IF(ISNUMBER(J221),IF(OR(I221="Выигрыш",I221="Проигрыш",I221="Продано"),F221,0),"")</x:f>
      </x:c>
    </x:row>
    <x:row r="222" ht="22" customHeight="1">
      <x:c r="A222" s="11"/>
      <x:c r="B222" s="9"/>
      <x:c r="C222" s="9"/>
      <x:c r="D222" s="9"/>
      <x:c r="E222" s="15"/>
      <x:c r="F222" s="16"/>
      <x:c r="G222" s="9"/>
      <x:c r="H222" s="9"/>
      <x:c r="I222" s="9"/>
      <x:c r="J222" s="17" t="str">
        <x:f>IF(OR(NOT(ISNUMBER(A222)),NOT(ISNUMBER(F222)),F222&lt;=0,I222=""),"",IF(I222="Ожидание","",IF(I222="Выигрыш",IF(AND(ISNUMBER(E222),E222&gt;=1),ROUND(F222*(E222-1),2),""),IF(I222="Проигрыш",-F222,IF(I222="Возврат",0,IF(I222="Продано",IF(AND(ISNUMBER(K222),K222&gt;=0),K222-F222,""),""))))))</x:f>
      </x:c>
      <x:c r="K222" s="16"/>
      <x:c r="L222" s="17" t="str">
        <x:f>IF(NOT(ISNUMBER(A222)),"",$B$4+SUMIFS($J$12:$J$511,$A$12:$A$511,"&lt;="&amp;A222)+SUMIFS('Движения'!$E$9:$E$208,'Движения'!$A$9:$A$208,"&lt;="&amp;A222))</x:f>
      </x:c>
      <x:c r="M222" s="17" t="str">
        <x:f>IF(ISNUMBER(J222),IF(OR(I222="Выигрыш",I222="Проигрыш",I222="Продано"),F222,0),"")</x:f>
      </x:c>
    </x:row>
    <x:row r="223" ht="22" customHeight="1">
      <x:c r="A223" s="11"/>
      <x:c r="B223" s="9"/>
      <x:c r="C223" s="9"/>
      <x:c r="D223" s="9"/>
      <x:c r="E223" s="15"/>
      <x:c r="F223" s="16"/>
      <x:c r="G223" s="9"/>
      <x:c r="H223" s="9"/>
      <x:c r="I223" s="9"/>
      <x:c r="J223" s="17" t="str">
        <x:f>IF(OR(NOT(ISNUMBER(A223)),NOT(ISNUMBER(F223)),F223&lt;=0,I223=""),"",IF(I223="Ожидание","",IF(I223="Выигрыш",IF(AND(ISNUMBER(E223),E223&gt;=1),ROUND(F223*(E223-1),2),""),IF(I223="Проигрыш",-F223,IF(I223="Возврат",0,IF(I223="Продано",IF(AND(ISNUMBER(K223),K223&gt;=0),K223-F223,""),""))))))</x:f>
      </x:c>
      <x:c r="K223" s="16"/>
      <x:c r="L223" s="17" t="str">
        <x:f>IF(NOT(ISNUMBER(A223)),"",$B$4+SUMIFS($J$12:$J$511,$A$12:$A$511,"&lt;="&amp;A223)+SUMIFS('Движения'!$E$9:$E$208,'Движения'!$A$9:$A$208,"&lt;="&amp;A223))</x:f>
      </x:c>
      <x:c r="M223" s="17" t="str">
        <x:f>IF(ISNUMBER(J223),IF(OR(I223="Выигрыш",I223="Проигрыш",I223="Продано"),F223,0),"")</x:f>
      </x:c>
    </x:row>
    <x:row r="224" ht="22" customHeight="1">
      <x:c r="A224" s="11"/>
      <x:c r="B224" s="9"/>
      <x:c r="C224" s="9"/>
      <x:c r="D224" s="9"/>
      <x:c r="E224" s="15"/>
      <x:c r="F224" s="16"/>
      <x:c r="G224" s="9"/>
      <x:c r="H224" s="9"/>
      <x:c r="I224" s="9"/>
      <x:c r="J224" s="17" t="str">
        <x:f>IF(OR(NOT(ISNUMBER(A224)),NOT(ISNUMBER(F224)),F224&lt;=0,I224=""),"",IF(I224="Ожидание","",IF(I224="Выигрыш",IF(AND(ISNUMBER(E224),E224&gt;=1),ROUND(F224*(E224-1),2),""),IF(I224="Проигрыш",-F224,IF(I224="Возврат",0,IF(I224="Продано",IF(AND(ISNUMBER(K224),K224&gt;=0),K224-F224,""),""))))))</x:f>
      </x:c>
      <x:c r="K224" s="16"/>
      <x:c r="L224" s="17" t="str">
        <x:f>IF(NOT(ISNUMBER(A224)),"",$B$4+SUMIFS($J$12:$J$511,$A$12:$A$511,"&lt;="&amp;A224)+SUMIFS('Движения'!$E$9:$E$208,'Движения'!$A$9:$A$208,"&lt;="&amp;A224))</x:f>
      </x:c>
      <x:c r="M224" s="17" t="str">
        <x:f>IF(ISNUMBER(J224),IF(OR(I224="Выигрыш",I224="Проигрыш",I224="Продано"),F224,0),"")</x:f>
      </x:c>
    </x:row>
    <x:row r="225" ht="22" customHeight="1">
      <x:c r="A225" s="11"/>
      <x:c r="B225" s="9"/>
      <x:c r="C225" s="9"/>
      <x:c r="D225" s="9"/>
      <x:c r="E225" s="15"/>
      <x:c r="F225" s="16"/>
      <x:c r="G225" s="9"/>
      <x:c r="H225" s="9"/>
      <x:c r="I225" s="9"/>
      <x:c r="J225" s="17" t="str">
        <x:f>IF(OR(NOT(ISNUMBER(A225)),NOT(ISNUMBER(F225)),F225&lt;=0,I225=""),"",IF(I225="Ожидание","",IF(I225="Выигрыш",IF(AND(ISNUMBER(E225),E225&gt;=1),ROUND(F225*(E225-1),2),""),IF(I225="Проигрыш",-F225,IF(I225="Возврат",0,IF(I225="Продано",IF(AND(ISNUMBER(K225),K225&gt;=0),K225-F225,""),""))))))</x:f>
      </x:c>
      <x:c r="K225" s="16"/>
      <x:c r="L225" s="17" t="str">
        <x:f>IF(NOT(ISNUMBER(A225)),"",$B$4+SUMIFS($J$12:$J$511,$A$12:$A$511,"&lt;="&amp;A225)+SUMIFS('Движения'!$E$9:$E$208,'Движения'!$A$9:$A$208,"&lt;="&amp;A225))</x:f>
      </x:c>
      <x:c r="M225" s="17" t="str">
        <x:f>IF(ISNUMBER(J225),IF(OR(I225="Выигрыш",I225="Проигрыш",I225="Продано"),F225,0),"")</x:f>
      </x:c>
    </x:row>
    <x:row r="226" ht="22" customHeight="1">
      <x:c r="A226" s="11"/>
      <x:c r="B226" s="9"/>
      <x:c r="C226" s="9"/>
      <x:c r="D226" s="9"/>
      <x:c r="E226" s="15"/>
      <x:c r="F226" s="16"/>
      <x:c r="G226" s="9"/>
      <x:c r="H226" s="9"/>
      <x:c r="I226" s="9"/>
      <x:c r="J226" s="17" t="str">
        <x:f>IF(OR(NOT(ISNUMBER(A226)),NOT(ISNUMBER(F226)),F226&lt;=0,I226=""),"",IF(I226="Ожидание","",IF(I226="Выигрыш",IF(AND(ISNUMBER(E226),E226&gt;=1),ROUND(F226*(E226-1),2),""),IF(I226="Проигрыш",-F226,IF(I226="Возврат",0,IF(I226="Продано",IF(AND(ISNUMBER(K226),K226&gt;=0),K226-F226,""),""))))))</x:f>
      </x:c>
      <x:c r="K226" s="16"/>
      <x:c r="L226" s="17" t="str">
        <x:f>IF(NOT(ISNUMBER(A226)),"",$B$4+SUMIFS($J$12:$J$511,$A$12:$A$511,"&lt;="&amp;A226)+SUMIFS('Движения'!$E$9:$E$208,'Движения'!$A$9:$A$208,"&lt;="&amp;A226))</x:f>
      </x:c>
      <x:c r="M226" s="17" t="str">
        <x:f>IF(ISNUMBER(J226),IF(OR(I226="Выигрыш",I226="Проигрыш",I226="Продано"),F226,0),"")</x:f>
      </x:c>
    </x:row>
    <x:row r="227" ht="22" customHeight="1">
      <x:c r="A227" s="11"/>
      <x:c r="B227" s="9"/>
      <x:c r="C227" s="9"/>
      <x:c r="D227" s="9"/>
      <x:c r="E227" s="15"/>
      <x:c r="F227" s="16"/>
      <x:c r="G227" s="9"/>
      <x:c r="H227" s="9"/>
      <x:c r="I227" s="9"/>
      <x:c r="J227" s="17" t="str">
        <x:f>IF(OR(NOT(ISNUMBER(A227)),NOT(ISNUMBER(F227)),F227&lt;=0,I227=""),"",IF(I227="Ожидание","",IF(I227="Выигрыш",IF(AND(ISNUMBER(E227),E227&gt;=1),ROUND(F227*(E227-1),2),""),IF(I227="Проигрыш",-F227,IF(I227="Возврат",0,IF(I227="Продано",IF(AND(ISNUMBER(K227),K227&gt;=0),K227-F227,""),""))))))</x:f>
      </x:c>
      <x:c r="K227" s="16"/>
      <x:c r="L227" s="17" t="str">
        <x:f>IF(NOT(ISNUMBER(A227)),"",$B$4+SUMIFS($J$12:$J$511,$A$12:$A$511,"&lt;="&amp;A227)+SUMIFS('Движения'!$E$9:$E$208,'Движения'!$A$9:$A$208,"&lt;="&amp;A227))</x:f>
      </x:c>
      <x:c r="M227" s="17" t="str">
        <x:f>IF(ISNUMBER(J227),IF(OR(I227="Выигрыш",I227="Проигрыш",I227="Продано"),F227,0),"")</x:f>
      </x:c>
    </x:row>
    <x:row r="228" ht="22" customHeight="1">
      <x:c r="A228" s="11"/>
      <x:c r="B228" s="9"/>
      <x:c r="C228" s="9"/>
      <x:c r="D228" s="9"/>
      <x:c r="E228" s="15"/>
      <x:c r="F228" s="16"/>
      <x:c r="G228" s="9"/>
      <x:c r="H228" s="9"/>
      <x:c r="I228" s="9"/>
      <x:c r="J228" s="17" t="str">
        <x:f>IF(OR(NOT(ISNUMBER(A228)),NOT(ISNUMBER(F228)),F228&lt;=0,I228=""),"",IF(I228="Ожидание","",IF(I228="Выигрыш",IF(AND(ISNUMBER(E228),E228&gt;=1),ROUND(F228*(E228-1),2),""),IF(I228="Проигрыш",-F228,IF(I228="Возврат",0,IF(I228="Продано",IF(AND(ISNUMBER(K228),K228&gt;=0),K228-F228,""),""))))))</x:f>
      </x:c>
      <x:c r="K228" s="16"/>
      <x:c r="L228" s="17" t="str">
        <x:f>IF(NOT(ISNUMBER(A228)),"",$B$4+SUMIFS($J$12:$J$511,$A$12:$A$511,"&lt;="&amp;A228)+SUMIFS('Движения'!$E$9:$E$208,'Движения'!$A$9:$A$208,"&lt;="&amp;A228))</x:f>
      </x:c>
      <x:c r="M228" s="17" t="str">
        <x:f>IF(ISNUMBER(J228),IF(OR(I228="Выигрыш",I228="Проигрыш",I228="Продано"),F228,0),"")</x:f>
      </x:c>
    </x:row>
    <x:row r="229" ht="22" customHeight="1">
      <x:c r="A229" s="11"/>
      <x:c r="B229" s="9"/>
      <x:c r="C229" s="9"/>
      <x:c r="D229" s="9"/>
      <x:c r="E229" s="15"/>
      <x:c r="F229" s="16"/>
      <x:c r="G229" s="9"/>
      <x:c r="H229" s="9"/>
      <x:c r="I229" s="9"/>
      <x:c r="J229" s="17" t="str">
        <x:f>IF(OR(NOT(ISNUMBER(A229)),NOT(ISNUMBER(F229)),F229&lt;=0,I229=""),"",IF(I229="Ожидание","",IF(I229="Выигрыш",IF(AND(ISNUMBER(E229),E229&gt;=1),ROUND(F229*(E229-1),2),""),IF(I229="Проигрыш",-F229,IF(I229="Возврат",0,IF(I229="Продано",IF(AND(ISNUMBER(K229),K229&gt;=0),K229-F229,""),""))))))</x:f>
      </x:c>
      <x:c r="K229" s="16"/>
      <x:c r="L229" s="17" t="str">
        <x:f>IF(NOT(ISNUMBER(A229)),"",$B$4+SUMIFS($J$12:$J$511,$A$12:$A$511,"&lt;="&amp;A229)+SUMIFS('Движения'!$E$9:$E$208,'Движения'!$A$9:$A$208,"&lt;="&amp;A229))</x:f>
      </x:c>
      <x:c r="M229" s="17" t="str">
        <x:f>IF(ISNUMBER(J229),IF(OR(I229="Выигрыш",I229="Проигрыш",I229="Продано"),F229,0),"")</x:f>
      </x:c>
    </x:row>
    <x:row r="230" ht="22" customHeight="1">
      <x:c r="A230" s="11"/>
      <x:c r="B230" s="9"/>
      <x:c r="C230" s="9"/>
      <x:c r="D230" s="9"/>
      <x:c r="E230" s="15"/>
      <x:c r="F230" s="16"/>
      <x:c r="G230" s="9"/>
      <x:c r="H230" s="9"/>
      <x:c r="I230" s="9"/>
      <x:c r="J230" s="17" t="str">
        <x:f>IF(OR(NOT(ISNUMBER(A230)),NOT(ISNUMBER(F230)),F230&lt;=0,I230=""),"",IF(I230="Ожидание","",IF(I230="Выигрыш",IF(AND(ISNUMBER(E230),E230&gt;=1),ROUND(F230*(E230-1),2),""),IF(I230="Проигрыш",-F230,IF(I230="Возврат",0,IF(I230="Продано",IF(AND(ISNUMBER(K230),K230&gt;=0),K230-F230,""),""))))))</x:f>
      </x:c>
      <x:c r="K230" s="16"/>
      <x:c r="L230" s="17" t="str">
        <x:f>IF(NOT(ISNUMBER(A230)),"",$B$4+SUMIFS($J$12:$J$511,$A$12:$A$511,"&lt;="&amp;A230)+SUMIFS('Движения'!$E$9:$E$208,'Движения'!$A$9:$A$208,"&lt;="&amp;A230))</x:f>
      </x:c>
      <x:c r="M230" s="17" t="str">
        <x:f>IF(ISNUMBER(J230),IF(OR(I230="Выигрыш",I230="Проигрыш",I230="Продано"),F230,0),"")</x:f>
      </x:c>
    </x:row>
    <x:row r="231" ht="22" customHeight="1">
      <x:c r="A231" s="11"/>
      <x:c r="B231" s="9"/>
      <x:c r="C231" s="9"/>
      <x:c r="D231" s="9"/>
      <x:c r="E231" s="15"/>
      <x:c r="F231" s="16"/>
      <x:c r="G231" s="9"/>
      <x:c r="H231" s="9"/>
      <x:c r="I231" s="9"/>
      <x:c r="J231" s="17" t="str">
        <x:f>IF(OR(NOT(ISNUMBER(A231)),NOT(ISNUMBER(F231)),F231&lt;=0,I231=""),"",IF(I231="Ожидание","",IF(I231="Выигрыш",IF(AND(ISNUMBER(E231),E231&gt;=1),ROUND(F231*(E231-1),2),""),IF(I231="Проигрыш",-F231,IF(I231="Возврат",0,IF(I231="Продано",IF(AND(ISNUMBER(K231),K231&gt;=0),K231-F231,""),""))))))</x:f>
      </x:c>
      <x:c r="K231" s="16"/>
      <x:c r="L231" s="17" t="str">
        <x:f>IF(NOT(ISNUMBER(A231)),"",$B$4+SUMIFS($J$12:$J$511,$A$12:$A$511,"&lt;="&amp;A231)+SUMIFS('Движения'!$E$9:$E$208,'Движения'!$A$9:$A$208,"&lt;="&amp;A231))</x:f>
      </x:c>
      <x:c r="M231" s="17" t="str">
        <x:f>IF(ISNUMBER(J231),IF(OR(I231="Выигрыш",I231="Проигрыш",I231="Продано"),F231,0),"")</x:f>
      </x:c>
    </x:row>
    <x:row r="232" ht="22" customHeight="1">
      <x:c r="A232" s="11"/>
      <x:c r="B232" s="9"/>
      <x:c r="C232" s="9"/>
      <x:c r="D232" s="9"/>
      <x:c r="E232" s="15"/>
      <x:c r="F232" s="16"/>
      <x:c r="G232" s="9"/>
      <x:c r="H232" s="9"/>
      <x:c r="I232" s="9"/>
      <x:c r="J232" s="17" t="str">
        <x:f>IF(OR(NOT(ISNUMBER(A232)),NOT(ISNUMBER(F232)),F232&lt;=0,I232=""),"",IF(I232="Ожидание","",IF(I232="Выигрыш",IF(AND(ISNUMBER(E232),E232&gt;=1),ROUND(F232*(E232-1),2),""),IF(I232="Проигрыш",-F232,IF(I232="Возврат",0,IF(I232="Продано",IF(AND(ISNUMBER(K232),K232&gt;=0),K232-F232,""),""))))))</x:f>
      </x:c>
      <x:c r="K232" s="16"/>
      <x:c r="L232" s="17" t="str">
        <x:f>IF(NOT(ISNUMBER(A232)),"",$B$4+SUMIFS($J$12:$J$511,$A$12:$A$511,"&lt;="&amp;A232)+SUMIFS('Движения'!$E$9:$E$208,'Движения'!$A$9:$A$208,"&lt;="&amp;A232))</x:f>
      </x:c>
      <x:c r="M232" s="17" t="str">
        <x:f>IF(ISNUMBER(J232),IF(OR(I232="Выигрыш",I232="Проигрыш",I232="Продано"),F232,0),"")</x:f>
      </x:c>
    </x:row>
    <x:row r="233" ht="22" customHeight="1">
      <x:c r="A233" s="11"/>
      <x:c r="B233" s="9"/>
      <x:c r="C233" s="9"/>
      <x:c r="D233" s="9"/>
      <x:c r="E233" s="15"/>
      <x:c r="F233" s="16"/>
      <x:c r="G233" s="9"/>
      <x:c r="H233" s="9"/>
      <x:c r="I233" s="9"/>
      <x:c r="J233" s="17" t="str">
        <x:f>IF(OR(NOT(ISNUMBER(A233)),NOT(ISNUMBER(F233)),F233&lt;=0,I233=""),"",IF(I233="Ожидание","",IF(I233="Выигрыш",IF(AND(ISNUMBER(E233),E233&gt;=1),ROUND(F233*(E233-1),2),""),IF(I233="Проигрыш",-F233,IF(I233="Возврат",0,IF(I233="Продано",IF(AND(ISNUMBER(K233),K233&gt;=0),K233-F233,""),""))))))</x:f>
      </x:c>
      <x:c r="K233" s="16"/>
      <x:c r="L233" s="17" t="str">
        <x:f>IF(NOT(ISNUMBER(A233)),"",$B$4+SUMIFS($J$12:$J$511,$A$12:$A$511,"&lt;="&amp;A233)+SUMIFS('Движения'!$E$9:$E$208,'Движения'!$A$9:$A$208,"&lt;="&amp;A233))</x:f>
      </x:c>
      <x:c r="M233" s="17" t="str">
        <x:f>IF(ISNUMBER(J233),IF(OR(I233="Выигрыш",I233="Проигрыш",I233="Продано"),F233,0),"")</x:f>
      </x:c>
    </x:row>
    <x:row r="234" ht="22" customHeight="1">
      <x:c r="A234" s="11"/>
      <x:c r="B234" s="9"/>
      <x:c r="C234" s="9"/>
      <x:c r="D234" s="9"/>
      <x:c r="E234" s="15"/>
      <x:c r="F234" s="16"/>
      <x:c r="G234" s="9"/>
      <x:c r="H234" s="9"/>
      <x:c r="I234" s="9"/>
      <x:c r="J234" s="17" t="str">
        <x:f>IF(OR(NOT(ISNUMBER(A234)),NOT(ISNUMBER(F234)),F234&lt;=0,I234=""),"",IF(I234="Ожидание","",IF(I234="Выигрыш",IF(AND(ISNUMBER(E234),E234&gt;=1),ROUND(F234*(E234-1),2),""),IF(I234="Проигрыш",-F234,IF(I234="Возврат",0,IF(I234="Продано",IF(AND(ISNUMBER(K234),K234&gt;=0),K234-F234,""),""))))))</x:f>
      </x:c>
      <x:c r="K234" s="16"/>
      <x:c r="L234" s="17" t="str">
        <x:f>IF(NOT(ISNUMBER(A234)),"",$B$4+SUMIFS($J$12:$J$511,$A$12:$A$511,"&lt;="&amp;A234)+SUMIFS('Движения'!$E$9:$E$208,'Движения'!$A$9:$A$208,"&lt;="&amp;A234))</x:f>
      </x:c>
      <x:c r="M234" s="17" t="str">
        <x:f>IF(ISNUMBER(J234),IF(OR(I234="Выигрыш",I234="Проигрыш",I234="Продано"),F234,0),"")</x:f>
      </x:c>
    </x:row>
    <x:row r="235" ht="22" customHeight="1">
      <x:c r="A235" s="11"/>
      <x:c r="B235" s="9"/>
      <x:c r="C235" s="9"/>
      <x:c r="D235" s="9"/>
      <x:c r="E235" s="15"/>
      <x:c r="F235" s="16"/>
      <x:c r="G235" s="9"/>
      <x:c r="H235" s="9"/>
      <x:c r="I235" s="9"/>
      <x:c r="J235" s="17" t="str">
        <x:f>IF(OR(NOT(ISNUMBER(A235)),NOT(ISNUMBER(F235)),F235&lt;=0,I235=""),"",IF(I235="Ожидание","",IF(I235="Выигрыш",IF(AND(ISNUMBER(E235),E235&gt;=1),ROUND(F235*(E235-1),2),""),IF(I235="Проигрыш",-F235,IF(I235="Возврат",0,IF(I235="Продано",IF(AND(ISNUMBER(K235),K235&gt;=0),K235-F235,""),""))))))</x:f>
      </x:c>
      <x:c r="K235" s="16"/>
      <x:c r="L235" s="17" t="str">
        <x:f>IF(NOT(ISNUMBER(A235)),"",$B$4+SUMIFS($J$12:$J$511,$A$12:$A$511,"&lt;="&amp;A235)+SUMIFS('Движения'!$E$9:$E$208,'Движения'!$A$9:$A$208,"&lt;="&amp;A235))</x:f>
      </x:c>
      <x:c r="M235" s="17" t="str">
        <x:f>IF(ISNUMBER(J235),IF(OR(I235="Выигрыш",I235="Проигрыш",I235="Продано"),F235,0),"")</x:f>
      </x:c>
    </x:row>
    <x:row r="236" ht="22" customHeight="1">
      <x:c r="A236" s="11"/>
      <x:c r="B236" s="9"/>
      <x:c r="C236" s="9"/>
      <x:c r="D236" s="9"/>
      <x:c r="E236" s="15"/>
      <x:c r="F236" s="16"/>
      <x:c r="G236" s="9"/>
      <x:c r="H236" s="9"/>
      <x:c r="I236" s="9"/>
      <x:c r="J236" s="17" t="str">
        <x:f>IF(OR(NOT(ISNUMBER(A236)),NOT(ISNUMBER(F236)),F236&lt;=0,I236=""),"",IF(I236="Ожидание","",IF(I236="Выигрыш",IF(AND(ISNUMBER(E236),E236&gt;=1),ROUND(F236*(E236-1),2),""),IF(I236="Проигрыш",-F236,IF(I236="Возврат",0,IF(I236="Продано",IF(AND(ISNUMBER(K236),K236&gt;=0),K236-F236,""),""))))))</x:f>
      </x:c>
      <x:c r="K236" s="16"/>
      <x:c r="L236" s="17" t="str">
        <x:f>IF(NOT(ISNUMBER(A236)),"",$B$4+SUMIFS($J$12:$J$511,$A$12:$A$511,"&lt;="&amp;A236)+SUMIFS('Движения'!$E$9:$E$208,'Движения'!$A$9:$A$208,"&lt;="&amp;A236))</x:f>
      </x:c>
      <x:c r="M236" s="17" t="str">
        <x:f>IF(ISNUMBER(J236),IF(OR(I236="Выигрыш",I236="Проигрыш",I236="Продано"),F236,0),"")</x:f>
      </x:c>
    </x:row>
    <x:row r="237" ht="22" customHeight="1">
      <x:c r="A237" s="11"/>
      <x:c r="B237" s="9"/>
      <x:c r="C237" s="9"/>
      <x:c r="D237" s="9"/>
      <x:c r="E237" s="15"/>
      <x:c r="F237" s="16"/>
      <x:c r="G237" s="9"/>
      <x:c r="H237" s="9"/>
      <x:c r="I237" s="9"/>
      <x:c r="J237" s="17" t="str">
        <x:f>IF(OR(NOT(ISNUMBER(A237)),NOT(ISNUMBER(F237)),F237&lt;=0,I237=""),"",IF(I237="Ожидание","",IF(I237="Выигрыш",IF(AND(ISNUMBER(E237),E237&gt;=1),ROUND(F237*(E237-1),2),""),IF(I237="Проигрыш",-F237,IF(I237="Возврат",0,IF(I237="Продано",IF(AND(ISNUMBER(K237),K237&gt;=0),K237-F237,""),""))))))</x:f>
      </x:c>
      <x:c r="K237" s="16"/>
      <x:c r="L237" s="17" t="str">
        <x:f>IF(NOT(ISNUMBER(A237)),"",$B$4+SUMIFS($J$12:$J$511,$A$12:$A$511,"&lt;="&amp;A237)+SUMIFS('Движения'!$E$9:$E$208,'Движения'!$A$9:$A$208,"&lt;="&amp;A237))</x:f>
      </x:c>
      <x:c r="M237" s="17" t="str">
        <x:f>IF(ISNUMBER(J237),IF(OR(I237="Выигрыш",I237="Проигрыш",I237="Продано"),F237,0),"")</x:f>
      </x:c>
    </x:row>
    <x:row r="238" ht="22" customHeight="1">
      <x:c r="A238" s="11"/>
      <x:c r="B238" s="9"/>
      <x:c r="C238" s="9"/>
      <x:c r="D238" s="9"/>
      <x:c r="E238" s="15"/>
      <x:c r="F238" s="16"/>
      <x:c r="G238" s="9"/>
      <x:c r="H238" s="9"/>
      <x:c r="I238" s="9"/>
      <x:c r="J238" s="17" t="str">
        <x:f>IF(OR(NOT(ISNUMBER(A238)),NOT(ISNUMBER(F238)),F238&lt;=0,I238=""),"",IF(I238="Ожидание","",IF(I238="Выигрыш",IF(AND(ISNUMBER(E238),E238&gt;=1),ROUND(F238*(E238-1),2),""),IF(I238="Проигрыш",-F238,IF(I238="Возврат",0,IF(I238="Продано",IF(AND(ISNUMBER(K238),K238&gt;=0),K238-F238,""),""))))))</x:f>
      </x:c>
      <x:c r="K238" s="16"/>
      <x:c r="L238" s="17" t="str">
        <x:f>IF(NOT(ISNUMBER(A238)),"",$B$4+SUMIFS($J$12:$J$511,$A$12:$A$511,"&lt;="&amp;A238)+SUMIFS('Движения'!$E$9:$E$208,'Движения'!$A$9:$A$208,"&lt;="&amp;A238))</x:f>
      </x:c>
      <x:c r="M238" s="17" t="str">
        <x:f>IF(ISNUMBER(J238),IF(OR(I238="Выигрыш",I238="Проигрыш",I238="Продано"),F238,0),"")</x:f>
      </x:c>
    </x:row>
    <x:row r="239" ht="22" customHeight="1">
      <x:c r="A239" s="11"/>
      <x:c r="B239" s="9"/>
      <x:c r="C239" s="9"/>
      <x:c r="D239" s="9"/>
      <x:c r="E239" s="15"/>
      <x:c r="F239" s="16"/>
      <x:c r="G239" s="9"/>
      <x:c r="H239" s="9"/>
      <x:c r="I239" s="9"/>
      <x:c r="J239" s="17" t="str">
        <x:f>IF(OR(NOT(ISNUMBER(A239)),NOT(ISNUMBER(F239)),F239&lt;=0,I239=""),"",IF(I239="Ожидание","",IF(I239="Выигрыш",IF(AND(ISNUMBER(E239),E239&gt;=1),ROUND(F239*(E239-1),2),""),IF(I239="Проигрыш",-F239,IF(I239="Возврат",0,IF(I239="Продано",IF(AND(ISNUMBER(K239),K239&gt;=0),K239-F239,""),""))))))</x:f>
      </x:c>
      <x:c r="K239" s="16"/>
      <x:c r="L239" s="17" t="str">
        <x:f>IF(NOT(ISNUMBER(A239)),"",$B$4+SUMIFS($J$12:$J$511,$A$12:$A$511,"&lt;="&amp;A239)+SUMIFS('Движения'!$E$9:$E$208,'Движения'!$A$9:$A$208,"&lt;="&amp;A239))</x:f>
      </x:c>
      <x:c r="M239" s="17" t="str">
        <x:f>IF(ISNUMBER(J239),IF(OR(I239="Выигрыш",I239="Проигрыш",I239="Продано"),F239,0),"")</x:f>
      </x:c>
    </x:row>
    <x:row r="240" ht="22" customHeight="1">
      <x:c r="A240" s="11"/>
      <x:c r="B240" s="9"/>
      <x:c r="C240" s="9"/>
      <x:c r="D240" s="9"/>
      <x:c r="E240" s="15"/>
      <x:c r="F240" s="16"/>
      <x:c r="G240" s="9"/>
      <x:c r="H240" s="9"/>
      <x:c r="I240" s="9"/>
      <x:c r="J240" s="17" t="str">
        <x:f>IF(OR(NOT(ISNUMBER(A240)),NOT(ISNUMBER(F240)),F240&lt;=0,I240=""),"",IF(I240="Ожидание","",IF(I240="Выигрыш",IF(AND(ISNUMBER(E240),E240&gt;=1),ROUND(F240*(E240-1),2),""),IF(I240="Проигрыш",-F240,IF(I240="Возврат",0,IF(I240="Продано",IF(AND(ISNUMBER(K240),K240&gt;=0),K240-F240,""),""))))))</x:f>
      </x:c>
      <x:c r="K240" s="16"/>
      <x:c r="L240" s="17" t="str">
        <x:f>IF(NOT(ISNUMBER(A240)),"",$B$4+SUMIFS($J$12:$J$511,$A$12:$A$511,"&lt;="&amp;A240)+SUMIFS('Движения'!$E$9:$E$208,'Движения'!$A$9:$A$208,"&lt;="&amp;A240))</x:f>
      </x:c>
      <x:c r="M240" s="17" t="str">
        <x:f>IF(ISNUMBER(J240),IF(OR(I240="Выигрыш",I240="Проигрыш",I240="Продано"),F240,0),"")</x:f>
      </x:c>
    </x:row>
    <x:row r="241" ht="22" customHeight="1">
      <x:c r="A241" s="11"/>
      <x:c r="B241" s="9"/>
      <x:c r="C241" s="9"/>
      <x:c r="D241" s="9"/>
      <x:c r="E241" s="15"/>
      <x:c r="F241" s="16"/>
      <x:c r="G241" s="9"/>
      <x:c r="H241" s="9"/>
      <x:c r="I241" s="9"/>
      <x:c r="J241" s="17" t="str">
        <x:f>IF(OR(NOT(ISNUMBER(A241)),NOT(ISNUMBER(F241)),F241&lt;=0,I241=""),"",IF(I241="Ожидание","",IF(I241="Выигрыш",IF(AND(ISNUMBER(E241),E241&gt;=1),ROUND(F241*(E241-1),2),""),IF(I241="Проигрыш",-F241,IF(I241="Возврат",0,IF(I241="Продано",IF(AND(ISNUMBER(K241),K241&gt;=0),K241-F241,""),""))))))</x:f>
      </x:c>
      <x:c r="K241" s="16"/>
      <x:c r="L241" s="17" t="str">
        <x:f>IF(NOT(ISNUMBER(A241)),"",$B$4+SUMIFS($J$12:$J$511,$A$12:$A$511,"&lt;="&amp;A241)+SUMIFS('Движения'!$E$9:$E$208,'Движения'!$A$9:$A$208,"&lt;="&amp;A241))</x:f>
      </x:c>
      <x:c r="M241" s="17" t="str">
        <x:f>IF(ISNUMBER(J241),IF(OR(I241="Выигрыш",I241="Проигрыш",I241="Продано"),F241,0),"")</x:f>
      </x:c>
    </x:row>
    <x:row r="242" ht="22" customHeight="1">
      <x:c r="A242" s="11"/>
      <x:c r="B242" s="9"/>
      <x:c r="C242" s="9"/>
      <x:c r="D242" s="9"/>
      <x:c r="E242" s="15"/>
      <x:c r="F242" s="16"/>
      <x:c r="G242" s="9"/>
      <x:c r="H242" s="9"/>
      <x:c r="I242" s="9"/>
      <x:c r="J242" s="17" t="str">
        <x:f>IF(OR(NOT(ISNUMBER(A242)),NOT(ISNUMBER(F242)),F242&lt;=0,I242=""),"",IF(I242="Ожидание","",IF(I242="Выигрыш",IF(AND(ISNUMBER(E242),E242&gt;=1),ROUND(F242*(E242-1),2),""),IF(I242="Проигрыш",-F242,IF(I242="Возврат",0,IF(I242="Продано",IF(AND(ISNUMBER(K242),K242&gt;=0),K242-F242,""),""))))))</x:f>
      </x:c>
      <x:c r="K242" s="16"/>
      <x:c r="L242" s="17" t="str">
        <x:f>IF(NOT(ISNUMBER(A242)),"",$B$4+SUMIFS($J$12:$J$511,$A$12:$A$511,"&lt;="&amp;A242)+SUMIFS('Движения'!$E$9:$E$208,'Движения'!$A$9:$A$208,"&lt;="&amp;A242))</x:f>
      </x:c>
      <x:c r="M242" s="17" t="str">
        <x:f>IF(ISNUMBER(J242),IF(OR(I242="Выигрыш",I242="Проигрыш",I242="Продано"),F242,0),"")</x:f>
      </x:c>
    </x:row>
    <x:row r="243" ht="22" customHeight="1">
      <x:c r="A243" s="11"/>
      <x:c r="B243" s="9"/>
      <x:c r="C243" s="9"/>
      <x:c r="D243" s="9"/>
      <x:c r="E243" s="15"/>
      <x:c r="F243" s="16"/>
      <x:c r="G243" s="9"/>
      <x:c r="H243" s="9"/>
      <x:c r="I243" s="9"/>
      <x:c r="J243" s="17" t="str">
        <x:f>IF(OR(NOT(ISNUMBER(A243)),NOT(ISNUMBER(F243)),F243&lt;=0,I243=""),"",IF(I243="Ожидание","",IF(I243="Выигрыш",IF(AND(ISNUMBER(E243),E243&gt;=1),ROUND(F243*(E243-1),2),""),IF(I243="Проигрыш",-F243,IF(I243="Возврат",0,IF(I243="Продано",IF(AND(ISNUMBER(K243),K243&gt;=0),K243-F243,""),""))))))</x:f>
      </x:c>
      <x:c r="K243" s="16"/>
      <x:c r="L243" s="17" t="str">
        <x:f>IF(NOT(ISNUMBER(A243)),"",$B$4+SUMIFS($J$12:$J$511,$A$12:$A$511,"&lt;="&amp;A243)+SUMIFS('Движения'!$E$9:$E$208,'Движения'!$A$9:$A$208,"&lt;="&amp;A243))</x:f>
      </x:c>
      <x:c r="M243" s="17" t="str">
        <x:f>IF(ISNUMBER(J243),IF(OR(I243="Выигрыш",I243="Проигрыш",I243="Продано"),F243,0),"")</x:f>
      </x:c>
    </x:row>
    <x:row r="244" ht="22" customHeight="1">
      <x:c r="A244" s="11"/>
      <x:c r="B244" s="9"/>
      <x:c r="C244" s="9"/>
      <x:c r="D244" s="9"/>
      <x:c r="E244" s="15"/>
      <x:c r="F244" s="16"/>
      <x:c r="G244" s="9"/>
      <x:c r="H244" s="9"/>
      <x:c r="I244" s="9"/>
      <x:c r="J244" s="17" t="str">
        <x:f>IF(OR(NOT(ISNUMBER(A244)),NOT(ISNUMBER(F244)),F244&lt;=0,I244=""),"",IF(I244="Ожидание","",IF(I244="Выигрыш",IF(AND(ISNUMBER(E244),E244&gt;=1),ROUND(F244*(E244-1),2),""),IF(I244="Проигрыш",-F244,IF(I244="Возврат",0,IF(I244="Продано",IF(AND(ISNUMBER(K244),K244&gt;=0),K244-F244,""),""))))))</x:f>
      </x:c>
      <x:c r="K244" s="16"/>
      <x:c r="L244" s="17" t="str">
        <x:f>IF(NOT(ISNUMBER(A244)),"",$B$4+SUMIFS($J$12:$J$511,$A$12:$A$511,"&lt;="&amp;A244)+SUMIFS('Движения'!$E$9:$E$208,'Движения'!$A$9:$A$208,"&lt;="&amp;A244))</x:f>
      </x:c>
      <x:c r="M244" s="17" t="str">
        <x:f>IF(ISNUMBER(J244),IF(OR(I244="Выигрыш",I244="Проигрыш",I244="Продано"),F244,0),"")</x:f>
      </x:c>
    </x:row>
    <x:row r="245" ht="22" customHeight="1">
      <x:c r="A245" s="11"/>
      <x:c r="B245" s="9"/>
      <x:c r="C245" s="9"/>
      <x:c r="D245" s="9"/>
      <x:c r="E245" s="15"/>
      <x:c r="F245" s="16"/>
      <x:c r="G245" s="9"/>
      <x:c r="H245" s="9"/>
      <x:c r="I245" s="9"/>
      <x:c r="J245" s="17" t="str">
        <x:f>IF(OR(NOT(ISNUMBER(A245)),NOT(ISNUMBER(F245)),F245&lt;=0,I245=""),"",IF(I245="Ожидание","",IF(I245="Выигрыш",IF(AND(ISNUMBER(E245),E245&gt;=1),ROUND(F245*(E245-1),2),""),IF(I245="Проигрыш",-F245,IF(I245="Возврат",0,IF(I245="Продано",IF(AND(ISNUMBER(K245),K245&gt;=0),K245-F245,""),""))))))</x:f>
      </x:c>
      <x:c r="K245" s="16"/>
      <x:c r="L245" s="17" t="str">
        <x:f>IF(NOT(ISNUMBER(A245)),"",$B$4+SUMIFS($J$12:$J$511,$A$12:$A$511,"&lt;="&amp;A245)+SUMIFS('Движения'!$E$9:$E$208,'Движения'!$A$9:$A$208,"&lt;="&amp;A245))</x:f>
      </x:c>
      <x:c r="M245" s="17" t="str">
        <x:f>IF(ISNUMBER(J245),IF(OR(I245="Выигрыш",I245="Проигрыш",I245="Продано"),F245,0),"")</x:f>
      </x:c>
    </x:row>
    <x:row r="246" ht="22" customHeight="1">
      <x:c r="A246" s="11"/>
      <x:c r="B246" s="9"/>
      <x:c r="C246" s="9"/>
      <x:c r="D246" s="9"/>
      <x:c r="E246" s="15"/>
      <x:c r="F246" s="16"/>
      <x:c r="G246" s="9"/>
      <x:c r="H246" s="9"/>
      <x:c r="I246" s="9"/>
      <x:c r="J246" s="17" t="str">
        <x:f>IF(OR(NOT(ISNUMBER(A246)),NOT(ISNUMBER(F246)),F246&lt;=0,I246=""),"",IF(I246="Ожидание","",IF(I246="Выигрыш",IF(AND(ISNUMBER(E246),E246&gt;=1),ROUND(F246*(E246-1),2),""),IF(I246="Проигрыш",-F246,IF(I246="Возврат",0,IF(I246="Продано",IF(AND(ISNUMBER(K246),K246&gt;=0),K246-F246,""),""))))))</x:f>
      </x:c>
      <x:c r="K246" s="16"/>
      <x:c r="L246" s="17" t="str">
        <x:f>IF(NOT(ISNUMBER(A246)),"",$B$4+SUMIFS($J$12:$J$511,$A$12:$A$511,"&lt;="&amp;A246)+SUMIFS('Движения'!$E$9:$E$208,'Движения'!$A$9:$A$208,"&lt;="&amp;A246))</x:f>
      </x:c>
      <x:c r="M246" s="17" t="str">
        <x:f>IF(ISNUMBER(J246),IF(OR(I246="Выигрыш",I246="Проигрыш",I246="Продано"),F246,0),"")</x:f>
      </x:c>
    </x:row>
    <x:row r="247" ht="22" customHeight="1">
      <x:c r="A247" s="11"/>
      <x:c r="B247" s="9"/>
      <x:c r="C247" s="9"/>
      <x:c r="D247" s="9"/>
      <x:c r="E247" s="15"/>
      <x:c r="F247" s="16"/>
      <x:c r="G247" s="9"/>
      <x:c r="H247" s="9"/>
      <x:c r="I247" s="9"/>
      <x:c r="J247" s="17" t="str">
        <x:f>IF(OR(NOT(ISNUMBER(A247)),NOT(ISNUMBER(F247)),F247&lt;=0,I247=""),"",IF(I247="Ожидание","",IF(I247="Выигрыш",IF(AND(ISNUMBER(E247),E247&gt;=1),ROUND(F247*(E247-1),2),""),IF(I247="Проигрыш",-F247,IF(I247="Возврат",0,IF(I247="Продано",IF(AND(ISNUMBER(K247),K247&gt;=0),K247-F247,""),""))))))</x:f>
      </x:c>
      <x:c r="K247" s="16"/>
      <x:c r="L247" s="17" t="str">
        <x:f>IF(NOT(ISNUMBER(A247)),"",$B$4+SUMIFS($J$12:$J$511,$A$12:$A$511,"&lt;="&amp;A247)+SUMIFS('Движения'!$E$9:$E$208,'Движения'!$A$9:$A$208,"&lt;="&amp;A247))</x:f>
      </x:c>
      <x:c r="M247" s="17" t="str">
        <x:f>IF(ISNUMBER(J247),IF(OR(I247="Выигрыш",I247="Проигрыш",I247="Продано"),F247,0),"")</x:f>
      </x:c>
    </x:row>
    <x:row r="248" ht="22" customHeight="1">
      <x:c r="A248" s="11"/>
      <x:c r="B248" s="9"/>
      <x:c r="C248" s="9"/>
      <x:c r="D248" s="9"/>
      <x:c r="E248" s="15"/>
      <x:c r="F248" s="16"/>
      <x:c r="G248" s="9"/>
      <x:c r="H248" s="9"/>
      <x:c r="I248" s="9"/>
      <x:c r="J248" s="17" t="str">
        <x:f>IF(OR(NOT(ISNUMBER(A248)),NOT(ISNUMBER(F248)),F248&lt;=0,I248=""),"",IF(I248="Ожидание","",IF(I248="Выигрыш",IF(AND(ISNUMBER(E248),E248&gt;=1),ROUND(F248*(E248-1),2),""),IF(I248="Проигрыш",-F248,IF(I248="Возврат",0,IF(I248="Продано",IF(AND(ISNUMBER(K248),K248&gt;=0),K248-F248,""),""))))))</x:f>
      </x:c>
      <x:c r="K248" s="16"/>
      <x:c r="L248" s="17" t="str">
        <x:f>IF(NOT(ISNUMBER(A248)),"",$B$4+SUMIFS($J$12:$J$511,$A$12:$A$511,"&lt;="&amp;A248)+SUMIFS('Движения'!$E$9:$E$208,'Движения'!$A$9:$A$208,"&lt;="&amp;A248))</x:f>
      </x:c>
      <x:c r="M248" s="17" t="str">
        <x:f>IF(ISNUMBER(J248),IF(OR(I248="Выигрыш",I248="Проигрыш",I248="Продано"),F248,0),"")</x:f>
      </x:c>
    </x:row>
    <x:row r="249" ht="22" customHeight="1">
      <x:c r="A249" s="11"/>
      <x:c r="B249" s="9"/>
      <x:c r="C249" s="9"/>
      <x:c r="D249" s="9"/>
      <x:c r="E249" s="15"/>
      <x:c r="F249" s="16"/>
      <x:c r="G249" s="9"/>
      <x:c r="H249" s="9"/>
      <x:c r="I249" s="9"/>
      <x:c r="J249" s="17" t="str">
        <x:f>IF(OR(NOT(ISNUMBER(A249)),NOT(ISNUMBER(F249)),F249&lt;=0,I249=""),"",IF(I249="Ожидание","",IF(I249="Выигрыш",IF(AND(ISNUMBER(E249),E249&gt;=1),ROUND(F249*(E249-1),2),""),IF(I249="Проигрыш",-F249,IF(I249="Возврат",0,IF(I249="Продано",IF(AND(ISNUMBER(K249),K249&gt;=0),K249-F249,""),""))))))</x:f>
      </x:c>
      <x:c r="K249" s="16"/>
      <x:c r="L249" s="17" t="str">
        <x:f>IF(NOT(ISNUMBER(A249)),"",$B$4+SUMIFS($J$12:$J$511,$A$12:$A$511,"&lt;="&amp;A249)+SUMIFS('Движения'!$E$9:$E$208,'Движения'!$A$9:$A$208,"&lt;="&amp;A249))</x:f>
      </x:c>
      <x:c r="M249" s="17" t="str">
        <x:f>IF(ISNUMBER(J249),IF(OR(I249="Выигрыш",I249="Проигрыш",I249="Продано"),F249,0),"")</x:f>
      </x:c>
    </x:row>
    <x:row r="250" ht="22" customHeight="1">
      <x:c r="A250" s="11"/>
      <x:c r="B250" s="9"/>
      <x:c r="C250" s="9"/>
      <x:c r="D250" s="9"/>
      <x:c r="E250" s="15"/>
      <x:c r="F250" s="16"/>
      <x:c r="G250" s="9"/>
      <x:c r="H250" s="9"/>
      <x:c r="I250" s="9"/>
      <x:c r="J250" s="17" t="str">
        <x:f>IF(OR(NOT(ISNUMBER(A250)),NOT(ISNUMBER(F250)),F250&lt;=0,I250=""),"",IF(I250="Ожидание","",IF(I250="Выигрыш",IF(AND(ISNUMBER(E250),E250&gt;=1),ROUND(F250*(E250-1),2),""),IF(I250="Проигрыш",-F250,IF(I250="Возврат",0,IF(I250="Продано",IF(AND(ISNUMBER(K250),K250&gt;=0),K250-F250,""),""))))))</x:f>
      </x:c>
      <x:c r="K250" s="16"/>
      <x:c r="L250" s="17" t="str">
        <x:f>IF(NOT(ISNUMBER(A250)),"",$B$4+SUMIFS($J$12:$J$511,$A$12:$A$511,"&lt;="&amp;A250)+SUMIFS('Движения'!$E$9:$E$208,'Движения'!$A$9:$A$208,"&lt;="&amp;A250))</x:f>
      </x:c>
      <x:c r="M250" s="17" t="str">
        <x:f>IF(ISNUMBER(J250),IF(OR(I250="Выигрыш",I250="Проигрыш",I250="Продано"),F250,0),"")</x:f>
      </x:c>
    </x:row>
    <x:row r="251" ht="22" customHeight="1">
      <x:c r="A251" s="11"/>
      <x:c r="B251" s="9"/>
      <x:c r="C251" s="9"/>
      <x:c r="D251" s="9"/>
      <x:c r="E251" s="15"/>
      <x:c r="F251" s="16"/>
      <x:c r="G251" s="9"/>
      <x:c r="H251" s="9"/>
      <x:c r="I251" s="9"/>
      <x:c r="J251" s="17" t="str">
        <x:f>IF(OR(NOT(ISNUMBER(A251)),NOT(ISNUMBER(F251)),F251&lt;=0,I251=""),"",IF(I251="Ожидание","",IF(I251="Выигрыш",IF(AND(ISNUMBER(E251),E251&gt;=1),ROUND(F251*(E251-1),2),""),IF(I251="Проигрыш",-F251,IF(I251="Возврат",0,IF(I251="Продано",IF(AND(ISNUMBER(K251),K251&gt;=0),K251-F251,""),""))))))</x:f>
      </x:c>
      <x:c r="K251" s="16"/>
      <x:c r="L251" s="17" t="str">
        <x:f>IF(NOT(ISNUMBER(A251)),"",$B$4+SUMIFS($J$12:$J$511,$A$12:$A$511,"&lt;="&amp;A251)+SUMIFS('Движения'!$E$9:$E$208,'Движения'!$A$9:$A$208,"&lt;="&amp;A251))</x:f>
      </x:c>
      <x:c r="M251" s="17" t="str">
        <x:f>IF(ISNUMBER(J251),IF(OR(I251="Выигрыш",I251="Проигрыш",I251="Продано"),F251,0),"")</x:f>
      </x:c>
    </x:row>
    <x:row r="252" ht="22" customHeight="1">
      <x:c r="A252" s="11"/>
      <x:c r="B252" s="9"/>
      <x:c r="C252" s="9"/>
      <x:c r="D252" s="9"/>
      <x:c r="E252" s="15"/>
      <x:c r="F252" s="16"/>
      <x:c r="G252" s="9"/>
      <x:c r="H252" s="9"/>
      <x:c r="I252" s="9"/>
      <x:c r="J252" s="17" t="str">
        <x:f>IF(OR(NOT(ISNUMBER(A252)),NOT(ISNUMBER(F252)),F252&lt;=0,I252=""),"",IF(I252="Ожидание","",IF(I252="Выигрыш",IF(AND(ISNUMBER(E252),E252&gt;=1),ROUND(F252*(E252-1),2),""),IF(I252="Проигрыш",-F252,IF(I252="Возврат",0,IF(I252="Продано",IF(AND(ISNUMBER(K252),K252&gt;=0),K252-F252,""),""))))))</x:f>
      </x:c>
      <x:c r="K252" s="16"/>
      <x:c r="L252" s="17" t="str">
        <x:f>IF(NOT(ISNUMBER(A252)),"",$B$4+SUMIFS($J$12:$J$511,$A$12:$A$511,"&lt;="&amp;A252)+SUMIFS('Движения'!$E$9:$E$208,'Движения'!$A$9:$A$208,"&lt;="&amp;A252))</x:f>
      </x:c>
      <x:c r="M252" s="17" t="str">
        <x:f>IF(ISNUMBER(J252),IF(OR(I252="Выигрыш",I252="Проигрыш",I252="Продано"),F252,0),"")</x:f>
      </x:c>
    </x:row>
    <x:row r="253" ht="22" customHeight="1">
      <x:c r="A253" s="11"/>
      <x:c r="B253" s="9"/>
      <x:c r="C253" s="9"/>
      <x:c r="D253" s="9"/>
      <x:c r="E253" s="15"/>
      <x:c r="F253" s="16"/>
      <x:c r="G253" s="9"/>
      <x:c r="H253" s="9"/>
      <x:c r="I253" s="9"/>
      <x:c r="J253" s="17" t="str">
        <x:f>IF(OR(NOT(ISNUMBER(A253)),NOT(ISNUMBER(F253)),F253&lt;=0,I253=""),"",IF(I253="Ожидание","",IF(I253="Выигрыш",IF(AND(ISNUMBER(E253),E253&gt;=1),ROUND(F253*(E253-1),2),""),IF(I253="Проигрыш",-F253,IF(I253="Возврат",0,IF(I253="Продано",IF(AND(ISNUMBER(K253),K253&gt;=0),K253-F253,""),""))))))</x:f>
      </x:c>
      <x:c r="K253" s="16"/>
      <x:c r="L253" s="17" t="str">
        <x:f>IF(NOT(ISNUMBER(A253)),"",$B$4+SUMIFS($J$12:$J$511,$A$12:$A$511,"&lt;="&amp;A253)+SUMIFS('Движения'!$E$9:$E$208,'Движения'!$A$9:$A$208,"&lt;="&amp;A253))</x:f>
      </x:c>
      <x:c r="M253" s="17" t="str">
        <x:f>IF(ISNUMBER(J253),IF(OR(I253="Выигрыш",I253="Проигрыш",I253="Продано"),F253,0),"")</x:f>
      </x:c>
    </x:row>
    <x:row r="254" ht="22" customHeight="1">
      <x:c r="A254" s="11"/>
      <x:c r="B254" s="9"/>
      <x:c r="C254" s="9"/>
      <x:c r="D254" s="9"/>
      <x:c r="E254" s="15"/>
      <x:c r="F254" s="16"/>
      <x:c r="G254" s="9"/>
      <x:c r="H254" s="9"/>
      <x:c r="I254" s="9"/>
      <x:c r="J254" s="17" t="str">
        <x:f>IF(OR(NOT(ISNUMBER(A254)),NOT(ISNUMBER(F254)),F254&lt;=0,I254=""),"",IF(I254="Ожидание","",IF(I254="Выигрыш",IF(AND(ISNUMBER(E254),E254&gt;=1),ROUND(F254*(E254-1),2),""),IF(I254="Проигрыш",-F254,IF(I254="Возврат",0,IF(I254="Продано",IF(AND(ISNUMBER(K254),K254&gt;=0),K254-F254,""),""))))))</x:f>
      </x:c>
      <x:c r="K254" s="16"/>
      <x:c r="L254" s="17" t="str">
        <x:f>IF(NOT(ISNUMBER(A254)),"",$B$4+SUMIFS($J$12:$J$511,$A$12:$A$511,"&lt;="&amp;A254)+SUMIFS('Движения'!$E$9:$E$208,'Движения'!$A$9:$A$208,"&lt;="&amp;A254))</x:f>
      </x:c>
      <x:c r="M254" s="17" t="str">
        <x:f>IF(ISNUMBER(J254),IF(OR(I254="Выигрыш",I254="Проигрыш",I254="Продано"),F254,0),"")</x:f>
      </x:c>
    </x:row>
    <x:row r="255" ht="22" customHeight="1">
      <x:c r="A255" s="11"/>
      <x:c r="B255" s="9"/>
      <x:c r="C255" s="9"/>
      <x:c r="D255" s="9"/>
      <x:c r="E255" s="15"/>
      <x:c r="F255" s="16"/>
      <x:c r="G255" s="9"/>
      <x:c r="H255" s="9"/>
      <x:c r="I255" s="9"/>
      <x:c r="J255" s="17" t="str">
        <x:f>IF(OR(NOT(ISNUMBER(A255)),NOT(ISNUMBER(F255)),F255&lt;=0,I255=""),"",IF(I255="Ожидание","",IF(I255="Выигрыш",IF(AND(ISNUMBER(E255),E255&gt;=1),ROUND(F255*(E255-1),2),""),IF(I255="Проигрыш",-F255,IF(I255="Возврат",0,IF(I255="Продано",IF(AND(ISNUMBER(K255),K255&gt;=0),K255-F255,""),""))))))</x:f>
      </x:c>
      <x:c r="K255" s="16"/>
      <x:c r="L255" s="17" t="str">
        <x:f>IF(NOT(ISNUMBER(A255)),"",$B$4+SUMIFS($J$12:$J$511,$A$12:$A$511,"&lt;="&amp;A255)+SUMIFS('Движения'!$E$9:$E$208,'Движения'!$A$9:$A$208,"&lt;="&amp;A255))</x:f>
      </x:c>
      <x:c r="M255" s="17" t="str">
        <x:f>IF(ISNUMBER(J255),IF(OR(I255="Выигрыш",I255="Проигрыш",I255="Продано"),F255,0),"")</x:f>
      </x:c>
    </x:row>
    <x:row r="256" ht="22" customHeight="1">
      <x:c r="A256" s="11"/>
      <x:c r="B256" s="9"/>
      <x:c r="C256" s="9"/>
      <x:c r="D256" s="9"/>
      <x:c r="E256" s="15"/>
      <x:c r="F256" s="16"/>
      <x:c r="G256" s="9"/>
      <x:c r="H256" s="9"/>
      <x:c r="I256" s="9"/>
      <x:c r="J256" s="17" t="str">
        <x:f>IF(OR(NOT(ISNUMBER(A256)),NOT(ISNUMBER(F256)),F256&lt;=0,I256=""),"",IF(I256="Ожидание","",IF(I256="Выигрыш",IF(AND(ISNUMBER(E256),E256&gt;=1),ROUND(F256*(E256-1),2),""),IF(I256="Проигрыш",-F256,IF(I256="Возврат",0,IF(I256="Продано",IF(AND(ISNUMBER(K256),K256&gt;=0),K256-F256,""),""))))))</x:f>
      </x:c>
      <x:c r="K256" s="16"/>
      <x:c r="L256" s="17" t="str">
        <x:f>IF(NOT(ISNUMBER(A256)),"",$B$4+SUMIFS($J$12:$J$511,$A$12:$A$511,"&lt;="&amp;A256)+SUMIFS('Движения'!$E$9:$E$208,'Движения'!$A$9:$A$208,"&lt;="&amp;A256))</x:f>
      </x:c>
      <x:c r="M256" s="17" t="str">
        <x:f>IF(ISNUMBER(J256),IF(OR(I256="Выигрыш",I256="Проигрыш",I256="Продано"),F256,0),"")</x:f>
      </x:c>
    </x:row>
    <x:row r="257" ht="22" customHeight="1">
      <x:c r="A257" s="11"/>
      <x:c r="B257" s="9"/>
      <x:c r="C257" s="9"/>
      <x:c r="D257" s="9"/>
      <x:c r="E257" s="15"/>
      <x:c r="F257" s="16"/>
      <x:c r="G257" s="9"/>
      <x:c r="H257" s="9"/>
      <x:c r="I257" s="9"/>
      <x:c r="J257" s="17" t="str">
        <x:f>IF(OR(NOT(ISNUMBER(A257)),NOT(ISNUMBER(F257)),F257&lt;=0,I257=""),"",IF(I257="Ожидание","",IF(I257="Выигрыш",IF(AND(ISNUMBER(E257),E257&gt;=1),ROUND(F257*(E257-1),2),""),IF(I257="Проигрыш",-F257,IF(I257="Возврат",0,IF(I257="Продано",IF(AND(ISNUMBER(K257),K257&gt;=0),K257-F257,""),""))))))</x:f>
      </x:c>
      <x:c r="K257" s="16"/>
      <x:c r="L257" s="17" t="str">
        <x:f>IF(NOT(ISNUMBER(A257)),"",$B$4+SUMIFS($J$12:$J$511,$A$12:$A$511,"&lt;="&amp;A257)+SUMIFS('Движения'!$E$9:$E$208,'Движения'!$A$9:$A$208,"&lt;="&amp;A257))</x:f>
      </x:c>
      <x:c r="M257" s="17" t="str">
        <x:f>IF(ISNUMBER(J257),IF(OR(I257="Выигрыш",I257="Проигрыш",I257="Продано"),F257,0),"")</x:f>
      </x:c>
    </x:row>
    <x:row r="258" ht="22" customHeight="1">
      <x:c r="A258" s="11"/>
      <x:c r="B258" s="9"/>
      <x:c r="C258" s="9"/>
      <x:c r="D258" s="9"/>
      <x:c r="E258" s="15"/>
      <x:c r="F258" s="16"/>
      <x:c r="G258" s="9"/>
      <x:c r="H258" s="9"/>
      <x:c r="I258" s="9"/>
      <x:c r="J258" s="17" t="str">
        <x:f>IF(OR(NOT(ISNUMBER(A258)),NOT(ISNUMBER(F258)),F258&lt;=0,I258=""),"",IF(I258="Ожидание","",IF(I258="Выигрыш",IF(AND(ISNUMBER(E258),E258&gt;=1),ROUND(F258*(E258-1),2),""),IF(I258="Проигрыш",-F258,IF(I258="Возврат",0,IF(I258="Продано",IF(AND(ISNUMBER(K258),K258&gt;=0),K258-F258,""),""))))))</x:f>
      </x:c>
      <x:c r="K258" s="16"/>
      <x:c r="L258" s="17" t="str">
        <x:f>IF(NOT(ISNUMBER(A258)),"",$B$4+SUMIFS($J$12:$J$511,$A$12:$A$511,"&lt;="&amp;A258)+SUMIFS('Движения'!$E$9:$E$208,'Движения'!$A$9:$A$208,"&lt;="&amp;A258))</x:f>
      </x:c>
      <x:c r="M258" s="17" t="str">
        <x:f>IF(ISNUMBER(J258),IF(OR(I258="Выигрыш",I258="Проигрыш",I258="Продано"),F258,0),"")</x:f>
      </x:c>
    </x:row>
    <x:row r="259" ht="22" customHeight="1">
      <x:c r="A259" s="11"/>
      <x:c r="B259" s="9"/>
      <x:c r="C259" s="9"/>
      <x:c r="D259" s="9"/>
      <x:c r="E259" s="15"/>
      <x:c r="F259" s="16"/>
      <x:c r="G259" s="9"/>
      <x:c r="H259" s="9"/>
      <x:c r="I259" s="9"/>
      <x:c r="J259" s="17" t="str">
        <x:f>IF(OR(NOT(ISNUMBER(A259)),NOT(ISNUMBER(F259)),F259&lt;=0,I259=""),"",IF(I259="Ожидание","",IF(I259="Выигрыш",IF(AND(ISNUMBER(E259),E259&gt;=1),ROUND(F259*(E259-1),2),""),IF(I259="Проигрыш",-F259,IF(I259="Возврат",0,IF(I259="Продано",IF(AND(ISNUMBER(K259),K259&gt;=0),K259-F259,""),""))))))</x:f>
      </x:c>
      <x:c r="K259" s="16"/>
      <x:c r="L259" s="17" t="str">
        <x:f>IF(NOT(ISNUMBER(A259)),"",$B$4+SUMIFS($J$12:$J$511,$A$12:$A$511,"&lt;="&amp;A259)+SUMIFS('Движения'!$E$9:$E$208,'Движения'!$A$9:$A$208,"&lt;="&amp;A259))</x:f>
      </x:c>
      <x:c r="M259" s="17" t="str">
        <x:f>IF(ISNUMBER(J259),IF(OR(I259="Выигрыш",I259="Проигрыш",I259="Продано"),F259,0),"")</x:f>
      </x:c>
    </x:row>
    <x:row r="260" ht="22" customHeight="1">
      <x:c r="A260" s="11"/>
      <x:c r="B260" s="9"/>
      <x:c r="C260" s="9"/>
      <x:c r="D260" s="9"/>
      <x:c r="E260" s="15"/>
      <x:c r="F260" s="16"/>
      <x:c r="G260" s="9"/>
      <x:c r="H260" s="9"/>
      <x:c r="I260" s="9"/>
      <x:c r="J260" s="17" t="str">
        <x:f>IF(OR(NOT(ISNUMBER(A260)),NOT(ISNUMBER(F260)),F260&lt;=0,I260=""),"",IF(I260="Ожидание","",IF(I260="Выигрыш",IF(AND(ISNUMBER(E260),E260&gt;=1),ROUND(F260*(E260-1),2),""),IF(I260="Проигрыш",-F260,IF(I260="Возврат",0,IF(I260="Продано",IF(AND(ISNUMBER(K260),K260&gt;=0),K260-F260,""),""))))))</x:f>
      </x:c>
      <x:c r="K260" s="16"/>
      <x:c r="L260" s="17" t="str">
        <x:f>IF(NOT(ISNUMBER(A260)),"",$B$4+SUMIFS($J$12:$J$511,$A$12:$A$511,"&lt;="&amp;A260)+SUMIFS('Движения'!$E$9:$E$208,'Движения'!$A$9:$A$208,"&lt;="&amp;A260))</x:f>
      </x:c>
      <x:c r="M260" s="17" t="str">
        <x:f>IF(ISNUMBER(J260),IF(OR(I260="Выигрыш",I260="Проигрыш",I260="Продано"),F260,0),"")</x:f>
      </x:c>
    </x:row>
    <x:row r="261" ht="22" customHeight="1">
      <x:c r="A261" s="11"/>
      <x:c r="B261" s="9"/>
      <x:c r="C261" s="9"/>
      <x:c r="D261" s="9"/>
      <x:c r="E261" s="15"/>
      <x:c r="F261" s="16"/>
      <x:c r="G261" s="9"/>
      <x:c r="H261" s="9"/>
      <x:c r="I261" s="9"/>
      <x:c r="J261" s="17" t="str">
        <x:f>IF(OR(NOT(ISNUMBER(A261)),NOT(ISNUMBER(F261)),F261&lt;=0,I261=""),"",IF(I261="Ожидание","",IF(I261="Выигрыш",IF(AND(ISNUMBER(E261),E261&gt;=1),ROUND(F261*(E261-1),2),""),IF(I261="Проигрыш",-F261,IF(I261="Возврат",0,IF(I261="Продано",IF(AND(ISNUMBER(K261),K261&gt;=0),K261-F261,""),""))))))</x:f>
      </x:c>
      <x:c r="K261" s="16"/>
      <x:c r="L261" s="17" t="str">
        <x:f>IF(NOT(ISNUMBER(A261)),"",$B$4+SUMIFS($J$12:$J$511,$A$12:$A$511,"&lt;="&amp;A261)+SUMIFS('Движения'!$E$9:$E$208,'Движения'!$A$9:$A$208,"&lt;="&amp;A261))</x:f>
      </x:c>
      <x:c r="M261" s="17" t="str">
        <x:f>IF(ISNUMBER(J261),IF(OR(I261="Выигрыш",I261="Проигрыш",I261="Продано"),F261,0),"")</x:f>
      </x:c>
    </x:row>
    <x:row r="262" ht="22" customHeight="1">
      <x:c r="A262" s="11"/>
      <x:c r="B262" s="9"/>
      <x:c r="C262" s="9"/>
      <x:c r="D262" s="9"/>
      <x:c r="E262" s="15"/>
      <x:c r="F262" s="16"/>
      <x:c r="G262" s="9"/>
      <x:c r="H262" s="9"/>
      <x:c r="I262" s="9"/>
      <x:c r="J262" s="17" t="str">
        <x:f>IF(OR(NOT(ISNUMBER(A262)),NOT(ISNUMBER(F262)),F262&lt;=0,I262=""),"",IF(I262="Ожидание","",IF(I262="Выигрыш",IF(AND(ISNUMBER(E262),E262&gt;=1),ROUND(F262*(E262-1),2),""),IF(I262="Проигрыш",-F262,IF(I262="Возврат",0,IF(I262="Продано",IF(AND(ISNUMBER(K262),K262&gt;=0),K262-F262,""),""))))))</x:f>
      </x:c>
      <x:c r="K262" s="16"/>
      <x:c r="L262" s="17" t="str">
        <x:f>IF(NOT(ISNUMBER(A262)),"",$B$4+SUMIFS($J$12:$J$511,$A$12:$A$511,"&lt;="&amp;A262)+SUMIFS('Движения'!$E$9:$E$208,'Движения'!$A$9:$A$208,"&lt;="&amp;A262))</x:f>
      </x:c>
      <x:c r="M262" s="17" t="str">
        <x:f>IF(ISNUMBER(J262),IF(OR(I262="Выигрыш",I262="Проигрыш",I262="Продано"),F262,0),"")</x:f>
      </x:c>
    </x:row>
    <x:row r="263" ht="22" customHeight="1">
      <x:c r="A263" s="11"/>
      <x:c r="B263" s="9"/>
      <x:c r="C263" s="9"/>
      <x:c r="D263" s="9"/>
      <x:c r="E263" s="15"/>
      <x:c r="F263" s="16"/>
      <x:c r="G263" s="9"/>
      <x:c r="H263" s="9"/>
      <x:c r="I263" s="9"/>
      <x:c r="J263" s="17" t="str">
        <x:f>IF(OR(NOT(ISNUMBER(A263)),NOT(ISNUMBER(F263)),F263&lt;=0,I263=""),"",IF(I263="Ожидание","",IF(I263="Выигрыш",IF(AND(ISNUMBER(E263),E263&gt;=1),ROUND(F263*(E263-1),2),""),IF(I263="Проигрыш",-F263,IF(I263="Возврат",0,IF(I263="Продано",IF(AND(ISNUMBER(K263),K263&gt;=0),K263-F263,""),""))))))</x:f>
      </x:c>
      <x:c r="K263" s="16"/>
      <x:c r="L263" s="17" t="str">
        <x:f>IF(NOT(ISNUMBER(A263)),"",$B$4+SUMIFS($J$12:$J$511,$A$12:$A$511,"&lt;="&amp;A263)+SUMIFS('Движения'!$E$9:$E$208,'Движения'!$A$9:$A$208,"&lt;="&amp;A263))</x:f>
      </x:c>
      <x:c r="M263" s="17" t="str">
        <x:f>IF(ISNUMBER(J263),IF(OR(I263="Выигрыш",I263="Проигрыш",I263="Продано"),F263,0),"")</x:f>
      </x:c>
    </x:row>
    <x:row r="264" ht="22" customHeight="1">
      <x:c r="A264" s="11"/>
      <x:c r="B264" s="9"/>
      <x:c r="C264" s="9"/>
      <x:c r="D264" s="9"/>
      <x:c r="E264" s="15"/>
      <x:c r="F264" s="16"/>
      <x:c r="G264" s="9"/>
      <x:c r="H264" s="9"/>
      <x:c r="I264" s="9"/>
      <x:c r="J264" s="17" t="str">
        <x:f>IF(OR(NOT(ISNUMBER(A264)),NOT(ISNUMBER(F264)),F264&lt;=0,I264=""),"",IF(I264="Ожидание","",IF(I264="Выигрыш",IF(AND(ISNUMBER(E264),E264&gt;=1),ROUND(F264*(E264-1),2),""),IF(I264="Проигрыш",-F264,IF(I264="Возврат",0,IF(I264="Продано",IF(AND(ISNUMBER(K264),K264&gt;=0),K264-F264,""),""))))))</x:f>
      </x:c>
      <x:c r="K264" s="16"/>
      <x:c r="L264" s="17" t="str">
        <x:f>IF(NOT(ISNUMBER(A264)),"",$B$4+SUMIFS($J$12:$J$511,$A$12:$A$511,"&lt;="&amp;A264)+SUMIFS('Движения'!$E$9:$E$208,'Движения'!$A$9:$A$208,"&lt;="&amp;A264))</x:f>
      </x:c>
      <x:c r="M264" s="17" t="str">
        <x:f>IF(ISNUMBER(J264),IF(OR(I264="Выигрыш",I264="Проигрыш",I264="Продано"),F264,0),"")</x:f>
      </x:c>
    </x:row>
    <x:row r="265" ht="22" customHeight="1">
      <x:c r="A265" s="11"/>
      <x:c r="B265" s="9"/>
      <x:c r="C265" s="9"/>
      <x:c r="D265" s="9"/>
      <x:c r="E265" s="15"/>
      <x:c r="F265" s="16"/>
      <x:c r="G265" s="9"/>
      <x:c r="H265" s="9"/>
      <x:c r="I265" s="9"/>
      <x:c r="J265" s="17" t="str">
        <x:f>IF(OR(NOT(ISNUMBER(A265)),NOT(ISNUMBER(F265)),F265&lt;=0,I265=""),"",IF(I265="Ожидание","",IF(I265="Выигрыш",IF(AND(ISNUMBER(E265),E265&gt;=1),ROUND(F265*(E265-1),2),""),IF(I265="Проигрыш",-F265,IF(I265="Возврат",0,IF(I265="Продано",IF(AND(ISNUMBER(K265),K265&gt;=0),K265-F265,""),""))))))</x:f>
      </x:c>
      <x:c r="K265" s="16"/>
      <x:c r="L265" s="17" t="str">
        <x:f>IF(NOT(ISNUMBER(A265)),"",$B$4+SUMIFS($J$12:$J$511,$A$12:$A$511,"&lt;="&amp;A265)+SUMIFS('Движения'!$E$9:$E$208,'Движения'!$A$9:$A$208,"&lt;="&amp;A265))</x:f>
      </x:c>
      <x:c r="M265" s="17" t="str">
        <x:f>IF(ISNUMBER(J265),IF(OR(I265="Выигрыш",I265="Проигрыш",I265="Продано"),F265,0),"")</x:f>
      </x:c>
    </x:row>
    <x:row r="266" ht="22" customHeight="1">
      <x:c r="A266" s="11"/>
      <x:c r="B266" s="9"/>
      <x:c r="C266" s="9"/>
      <x:c r="D266" s="9"/>
      <x:c r="E266" s="15"/>
      <x:c r="F266" s="16"/>
      <x:c r="G266" s="9"/>
      <x:c r="H266" s="9"/>
      <x:c r="I266" s="9"/>
      <x:c r="J266" s="17" t="str">
        <x:f>IF(OR(NOT(ISNUMBER(A266)),NOT(ISNUMBER(F266)),F266&lt;=0,I266=""),"",IF(I266="Ожидание","",IF(I266="Выигрыш",IF(AND(ISNUMBER(E266),E266&gt;=1),ROUND(F266*(E266-1),2),""),IF(I266="Проигрыш",-F266,IF(I266="Возврат",0,IF(I266="Продано",IF(AND(ISNUMBER(K266),K266&gt;=0),K266-F266,""),""))))))</x:f>
      </x:c>
      <x:c r="K266" s="16"/>
      <x:c r="L266" s="17" t="str">
        <x:f>IF(NOT(ISNUMBER(A266)),"",$B$4+SUMIFS($J$12:$J$511,$A$12:$A$511,"&lt;="&amp;A266)+SUMIFS('Движения'!$E$9:$E$208,'Движения'!$A$9:$A$208,"&lt;="&amp;A266))</x:f>
      </x:c>
      <x:c r="M266" s="17" t="str">
        <x:f>IF(ISNUMBER(J266),IF(OR(I266="Выигрыш",I266="Проигрыш",I266="Продано"),F266,0),"")</x:f>
      </x:c>
    </x:row>
    <x:row r="267" ht="22" customHeight="1">
      <x:c r="A267" s="11"/>
      <x:c r="B267" s="9"/>
      <x:c r="C267" s="9"/>
      <x:c r="D267" s="9"/>
      <x:c r="E267" s="15"/>
      <x:c r="F267" s="16"/>
      <x:c r="G267" s="9"/>
      <x:c r="H267" s="9"/>
      <x:c r="I267" s="9"/>
      <x:c r="J267" s="17" t="str">
        <x:f>IF(OR(NOT(ISNUMBER(A267)),NOT(ISNUMBER(F267)),F267&lt;=0,I267=""),"",IF(I267="Ожидание","",IF(I267="Выигрыш",IF(AND(ISNUMBER(E267),E267&gt;=1),ROUND(F267*(E267-1),2),""),IF(I267="Проигрыш",-F267,IF(I267="Возврат",0,IF(I267="Продано",IF(AND(ISNUMBER(K267),K267&gt;=0),K267-F267,""),""))))))</x:f>
      </x:c>
      <x:c r="K267" s="16"/>
      <x:c r="L267" s="17" t="str">
        <x:f>IF(NOT(ISNUMBER(A267)),"",$B$4+SUMIFS($J$12:$J$511,$A$12:$A$511,"&lt;="&amp;A267)+SUMIFS('Движения'!$E$9:$E$208,'Движения'!$A$9:$A$208,"&lt;="&amp;A267))</x:f>
      </x:c>
      <x:c r="M267" s="17" t="str">
        <x:f>IF(ISNUMBER(J267),IF(OR(I267="Выигрыш",I267="Проигрыш",I267="Продано"),F267,0),"")</x:f>
      </x:c>
    </x:row>
    <x:row r="268" ht="22" customHeight="1">
      <x:c r="A268" s="11"/>
      <x:c r="B268" s="9"/>
      <x:c r="C268" s="9"/>
      <x:c r="D268" s="9"/>
      <x:c r="E268" s="15"/>
      <x:c r="F268" s="16"/>
      <x:c r="G268" s="9"/>
      <x:c r="H268" s="9"/>
      <x:c r="I268" s="9"/>
      <x:c r="J268" s="17" t="str">
        <x:f>IF(OR(NOT(ISNUMBER(A268)),NOT(ISNUMBER(F268)),F268&lt;=0,I268=""),"",IF(I268="Ожидание","",IF(I268="Выигрыш",IF(AND(ISNUMBER(E268),E268&gt;=1),ROUND(F268*(E268-1),2),""),IF(I268="Проигрыш",-F268,IF(I268="Возврат",0,IF(I268="Продано",IF(AND(ISNUMBER(K268),K268&gt;=0),K268-F268,""),""))))))</x:f>
      </x:c>
      <x:c r="K268" s="16"/>
      <x:c r="L268" s="17" t="str">
        <x:f>IF(NOT(ISNUMBER(A268)),"",$B$4+SUMIFS($J$12:$J$511,$A$12:$A$511,"&lt;="&amp;A268)+SUMIFS('Движения'!$E$9:$E$208,'Движения'!$A$9:$A$208,"&lt;="&amp;A268))</x:f>
      </x:c>
      <x:c r="M268" s="17" t="str">
        <x:f>IF(ISNUMBER(J268),IF(OR(I268="Выигрыш",I268="Проигрыш",I268="Продано"),F268,0),"")</x:f>
      </x:c>
    </x:row>
    <x:row r="269" ht="22" customHeight="1">
      <x:c r="A269" s="11"/>
      <x:c r="B269" s="9"/>
      <x:c r="C269" s="9"/>
      <x:c r="D269" s="9"/>
      <x:c r="E269" s="15"/>
      <x:c r="F269" s="16"/>
      <x:c r="G269" s="9"/>
      <x:c r="H269" s="9"/>
      <x:c r="I269" s="9"/>
      <x:c r="J269" s="17" t="str">
        <x:f>IF(OR(NOT(ISNUMBER(A269)),NOT(ISNUMBER(F269)),F269&lt;=0,I269=""),"",IF(I269="Ожидание","",IF(I269="Выигрыш",IF(AND(ISNUMBER(E269),E269&gt;=1),ROUND(F269*(E269-1),2),""),IF(I269="Проигрыш",-F269,IF(I269="Возврат",0,IF(I269="Продано",IF(AND(ISNUMBER(K269),K269&gt;=0),K269-F269,""),""))))))</x:f>
      </x:c>
      <x:c r="K269" s="16"/>
      <x:c r="L269" s="17" t="str">
        <x:f>IF(NOT(ISNUMBER(A269)),"",$B$4+SUMIFS($J$12:$J$511,$A$12:$A$511,"&lt;="&amp;A269)+SUMIFS('Движения'!$E$9:$E$208,'Движения'!$A$9:$A$208,"&lt;="&amp;A269))</x:f>
      </x:c>
      <x:c r="M269" s="17" t="str">
        <x:f>IF(ISNUMBER(J269),IF(OR(I269="Выигрыш",I269="Проигрыш",I269="Продано"),F269,0),"")</x:f>
      </x:c>
    </x:row>
    <x:row r="270" ht="22" customHeight="1">
      <x:c r="A270" s="11"/>
      <x:c r="B270" s="9"/>
      <x:c r="C270" s="9"/>
      <x:c r="D270" s="9"/>
      <x:c r="E270" s="15"/>
      <x:c r="F270" s="16"/>
      <x:c r="G270" s="9"/>
      <x:c r="H270" s="9"/>
      <x:c r="I270" s="9"/>
      <x:c r="J270" s="17" t="str">
        <x:f>IF(OR(NOT(ISNUMBER(A270)),NOT(ISNUMBER(F270)),F270&lt;=0,I270=""),"",IF(I270="Ожидание","",IF(I270="Выигрыш",IF(AND(ISNUMBER(E270),E270&gt;=1),ROUND(F270*(E270-1),2),""),IF(I270="Проигрыш",-F270,IF(I270="Возврат",0,IF(I270="Продано",IF(AND(ISNUMBER(K270),K270&gt;=0),K270-F270,""),""))))))</x:f>
      </x:c>
      <x:c r="K270" s="16"/>
      <x:c r="L270" s="17" t="str">
        <x:f>IF(NOT(ISNUMBER(A270)),"",$B$4+SUMIFS($J$12:$J$511,$A$12:$A$511,"&lt;="&amp;A270)+SUMIFS('Движения'!$E$9:$E$208,'Движения'!$A$9:$A$208,"&lt;="&amp;A270))</x:f>
      </x:c>
      <x:c r="M270" s="17" t="str">
        <x:f>IF(ISNUMBER(J270),IF(OR(I270="Выигрыш",I270="Проигрыш",I270="Продано"),F270,0),"")</x:f>
      </x:c>
    </x:row>
    <x:row r="271" ht="22" customHeight="1">
      <x:c r="A271" s="11"/>
      <x:c r="B271" s="9"/>
      <x:c r="C271" s="9"/>
      <x:c r="D271" s="9"/>
      <x:c r="E271" s="15"/>
      <x:c r="F271" s="16"/>
      <x:c r="G271" s="9"/>
      <x:c r="H271" s="9"/>
      <x:c r="I271" s="9"/>
      <x:c r="J271" s="17" t="str">
        <x:f>IF(OR(NOT(ISNUMBER(A271)),NOT(ISNUMBER(F271)),F271&lt;=0,I271=""),"",IF(I271="Ожидание","",IF(I271="Выигрыш",IF(AND(ISNUMBER(E271),E271&gt;=1),ROUND(F271*(E271-1),2),""),IF(I271="Проигрыш",-F271,IF(I271="Возврат",0,IF(I271="Продано",IF(AND(ISNUMBER(K271),K271&gt;=0),K271-F271,""),""))))))</x:f>
      </x:c>
      <x:c r="K271" s="16"/>
      <x:c r="L271" s="17" t="str">
        <x:f>IF(NOT(ISNUMBER(A271)),"",$B$4+SUMIFS($J$12:$J$511,$A$12:$A$511,"&lt;="&amp;A271)+SUMIFS('Движения'!$E$9:$E$208,'Движения'!$A$9:$A$208,"&lt;="&amp;A271))</x:f>
      </x:c>
      <x:c r="M271" s="17" t="str">
        <x:f>IF(ISNUMBER(J271),IF(OR(I271="Выигрыш",I271="Проигрыш",I271="Продано"),F271,0),"")</x:f>
      </x:c>
    </x:row>
    <x:row r="272" ht="22" customHeight="1">
      <x:c r="A272" s="11"/>
      <x:c r="B272" s="9"/>
      <x:c r="C272" s="9"/>
      <x:c r="D272" s="9"/>
      <x:c r="E272" s="15"/>
      <x:c r="F272" s="16"/>
      <x:c r="G272" s="9"/>
      <x:c r="H272" s="9"/>
      <x:c r="I272" s="9"/>
      <x:c r="J272" s="17" t="str">
        <x:f>IF(OR(NOT(ISNUMBER(A272)),NOT(ISNUMBER(F272)),F272&lt;=0,I272=""),"",IF(I272="Ожидание","",IF(I272="Выигрыш",IF(AND(ISNUMBER(E272),E272&gt;=1),ROUND(F272*(E272-1),2),""),IF(I272="Проигрыш",-F272,IF(I272="Возврат",0,IF(I272="Продано",IF(AND(ISNUMBER(K272),K272&gt;=0),K272-F272,""),""))))))</x:f>
      </x:c>
      <x:c r="K272" s="16"/>
      <x:c r="L272" s="17" t="str">
        <x:f>IF(NOT(ISNUMBER(A272)),"",$B$4+SUMIFS($J$12:$J$511,$A$12:$A$511,"&lt;="&amp;A272)+SUMIFS('Движения'!$E$9:$E$208,'Движения'!$A$9:$A$208,"&lt;="&amp;A272))</x:f>
      </x:c>
      <x:c r="M272" s="17" t="str">
        <x:f>IF(ISNUMBER(J272),IF(OR(I272="Выигрыш",I272="Проигрыш",I272="Продано"),F272,0),"")</x:f>
      </x:c>
    </x:row>
    <x:row r="273" ht="22" customHeight="1">
      <x:c r="A273" s="11"/>
      <x:c r="B273" s="9"/>
      <x:c r="C273" s="9"/>
      <x:c r="D273" s="9"/>
      <x:c r="E273" s="15"/>
      <x:c r="F273" s="16"/>
      <x:c r="G273" s="9"/>
      <x:c r="H273" s="9"/>
      <x:c r="I273" s="9"/>
      <x:c r="J273" s="17" t="str">
        <x:f>IF(OR(NOT(ISNUMBER(A273)),NOT(ISNUMBER(F273)),F273&lt;=0,I273=""),"",IF(I273="Ожидание","",IF(I273="Выигрыш",IF(AND(ISNUMBER(E273),E273&gt;=1),ROUND(F273*(E273-1),2),""),IF(I273="Проигрыш",-F273,IF(I273="Возврат",0,IF(I273="Продано",IF(AND(ISNUMBER(K273),K273&gt;=0),K273-F273,""),""))))))</x:f>
      </x:c>
      <x:c r="K273" s="16"/>
      <x:c r="L273" s="17" t="str">
        <x:f>IF(NOT(ISNUMBER(A273)),"",$B$4+SUMIFS($J$12:$J$511,$A$12:$A$511,"&lt;="&amp;A273)+SUMIFS('Движения'!$E$9:$E$208,'Движения'!$A$9:$A$208,"&lt;="&amp;A273))</x:f>
      </x:c>
      <x:c r="M273" s="17" t="str">
        <x:f>IF(ISNUMBER(J273),IF(OR(I273="Выигрыш",I273="Проигрыш",I273="Продано"),F273,0),"")</x:f>
      </x:c>
    </x:row>
    <x:row r="274" ht="22" customHeight="1">
      <x:c r="A274" s="11"/>
      <x:c r="B274" s="9"/>
      <x:c r="C274" s="9"/>
      <x:c r="D274" s="9"/>
      <x:c r="E274" s="15"/>
      <x:c r="F274" s="16"/>
      <x:c r="G274" s="9"/>
      <x:c r="H274" s="9"/>
      <x:c r="I274" s="9"/>
      <x:c r="J274" s="17" t="str">
        <x:f>IF(OR(NOT(ISNUMBER(A274)),NOT(ISNUMBER(F274)),F274&lt;=0,I274=""),"",IF(I274="Ожидание","",IF(I274="Выигрыш",IF(AND(ISNUMBER(E274),E274&gt;=1),ROUND(F274*(E274-1),2),""),IF(I274="Проигрыш",-F274,IF(I274="Возврат",0,IF(I274="Продано",IF(AND(ISNUMBER(K274),K274&gt;=0),K274-F274,""),""))))))</x:f>
      </x:c>
      <x:c r="K274" s="16"/>
      <x:c r="L274" s="17" t="str">
        <x:f>IF(NOT(ISNUMBER(A274)),"",$B$4+SUMIFS($J$12:$J$511,$A$12:$A$511,"&lt;="&amp;A274)+SUMIFS('Движения'!$E$9:$E$208,'Движения'!$A$9:$A$208,"&lt;="&amp;A274))</x:f>
      </x:c>
      <x:c r="M274" s="17" t="str">
        <x:f>IF(ISNUMBER(J274),IF(OR(I274="Выигрыш",I274="Проигрыш",I274="Продано"),F274,0),"")</x:f>
      </x:c>
    </x:row>
    <x:row r="275" ht="22" customHeight="1">
      <x:c r="A275" s="11"/>
      <x:c r="B275" s="9"/>
      <x:c r="C275" s="9"/>
      <x:c r="D275" s="9"/>
      <x:c r="E275" s="15"/>
      <x:c r="F275" s="16"/>
      <x:c r="G275" s="9"/>
      <x:c r="H275" s="9"/>
      <x:c r="I275" s="9"/>
      <x:c r="J275" s="17" t="str">
        <x:f>IF(OR(NOT(ISNUMBER(A275)),NOT(ISNUMBER(F275)),F275&lt;=0,I275=""),"",IF(I275="Ожидание","",IF(I275="Выигрыш",IF(AND(ISNUMBER(E275),E275&gt;=1),ROUND(F275*(E275-1),2),""),IF(I275="Проигрыш",-F275,IF(I275="Возврат",0,IF(I275="Продано",IF(AND(ISNUMBER(K275),K275&gt;=0),K275-F275,""),""))))))</x:f>
      </x:c>
      <x:c r="K275" s="16"/>
      <x:c r="L275" s="17" t="str">
        <x:f>IF(NOT(ISNUMBER(A275)),"",$B$4+SUMIFS($J$12:$J$511,$A$12:$A$511,"&lt;="&amp;A275)+SUMIFS('Движения'!$E$9:$E$208,'Движения'!$A$9:$A$208,"&lt;="&amp;A275))</x:f>
      </x:c>
      <x:c r="M275" s="17" t="str">
        <x:f>IF(ISNUMBER(J275),IF(OR(I275="Выигрыш",I275="Проигрыш",I275="Продано"),F275,0),"")</x:f>
      </x:c>
    </x:row>
    <x:row r="276" ht="22" customHeight="1">
      <x:c r="A276" s="11"/>
      <x:c r="B276" s="9"/>
      <x:c r="C276" s="9"/>
      <x:c r="D276" s="9"/>
      <x:c r="E276" s="15"/>
      <x:c r="F276" s="16"/>
      <x:c r="G276" s="9"/>
      <x:c r="H276" s="9"/>
      <x:c r="I276" s="9"/>
      <x:c r="J276" s="17" t="str">
        <x:f>IF(OR(NOT(ISNUMBER(A276)),NOT(ISNUMBER(F276)),F276&lt;=0,I276=""),"",IF(I276="Ожидание","",IF(I276="Выигрыш",IF(AND(ISNUMBER(E276),E276&gt;=1),ROUND(F276*(E276-1),2),""),IF(I276="Проигрыш",-F276,IF(I276="Возврат",0,IF(I276="Продано",IF(AND(ISNUMBER(K276),K276&gt;=0),K276-F276,""),""))))))</x:f>
      </x:c>
      <x:c r="K276" s="16"/>
      <x:c r="L276" s="17" t="str">
        <x:f>IF(NOT(ISNUMBER(A276)),"",$B$4+SUMIFS($J$12:$J$511,$A$12:$A$511,"&lt;="&amp;A276)+SUMIFS('Движения'!$E$9:$E$208,'Движения'!$A$9:$A$208,"&lt;="&amp;A276))</x:f>
      </x:c>
      <x:c r="M276" s="17" t="str">
        <x:f>IF(ISNUMBER(J276),IF(OR(I276="Выигрыш",I276="Проигрыш",I276="Продано"),F276,0),"")</x:f>
      </x:c>
    </x:row>
    <x:row r="277" ht="22" customHeight="1">
      <x:c r="A277" s="11"/>
      <x:c r="B277" s="9"/>
      <x:c r="C277" s="9"/>
      <x:c r="D277" s="9"/>
      <x:c r="E277" s="15"/>
      <x:c r="F277" s="16"/>
      <x:c r="G277" s="9"/>
      <x:c r="H277" s="9"/>
      <x:c r="I277" s="9"/>
      <x:c r="J277" s="17" t="str">
        <x:f>IF(OR(NOT(ISNUMBER(A277)),NOT(ISNUMBER(F277)),F277&lt;=0,I277=""),"",IF(I277="Ожидание","",IF(I277="Выигрыш",IF(AND(ISNUMBER(E277),E277&gt;=1),ROUND(F277*(E277-1),2),""),IF(I277="Проигрыш",-F277,IF(I277="Возврат",0,IF(I277="Продано",IF(AND(ISNUMBER(K277),K277&gt;=0),K277-F277,""),""))))))</x:f>
      </x:c>
      <x:c r="K277" s="16"/>
      <x:c r="L277" s="17" t="str">
        <x:f>IF(NOT(ISNUMBER(A277)),"",$B$4+SUMIFS($J$12:$J$511,$A$12:$A$511,"&lt;="&amp;A277)+SUMIFS('Движения'!$E$9:$E$208,'Движения'!$A$9:$A$208,"&lt;="&amp;A277))</x:f>
      </x:c>
      <x:c r="M277" s="17" t="str">
        <x:f>IF(ISNUMBER(J277),IF(OR(I277="Выигрыш",I277="Проигрыш",I277="Продано"),F277,0),"")</x:f>
      </x:c>
    </x:row>
    <x:row r="278" ht="22" customHeight="1">
      <x:c r="A278" s="11"/>
      <x:c r="B278" s="9"/>
      <x:c r="C278" s="9"/>
      <x:c r="D278" s="9"/>
      <x:c r="E278" s="15"/>
      <x:c r="F278" s="16"/>
      <x:c r="G278" s="9"/>
      <x:c r="H278" s="9"/>
      <x:c r="I278" s="9"/>
      <x:c r="J278" s="17" t="str">
        <x:f>IF(OR(NOT(ISNUMBER(A278)),NOT(ISNUMBER(F278)),F278&lt;=0,I278=""),"",IF(I278="Ожидание","",IF(I278="Выигрыш",IF(AND(ISNUMBER(E278),E278&gt;=1),ROUND(F278*(E278-1),2),""),IF(I278="Проигрыш",-F278,IF(I278="Возврат",0,IF(I278="Продано",IF(AND(ISNUMBER(K278),K278&gt;=0),K278-F278,""),""))))))</x:f>
      </x:c>
      <x:c r="K278" s="16"/>
      <x:c r="L278" s="17" t="str">
        <x:f>IF(NOT(ISNUMBER(A278)),"",$B$4+SUMIFS($J$12:$J$511,$A$12:$A$511,"&lt;="&amp;A278)+SUMIFS('Движения'!$E$9:$E$208,'Движения'!$A$9:$A$208,"&lt;="&amp;A278))</x:f>
      </x:c>
      <x:c r="M278" s="17" t="str">
        <x:f>IF(ISNUMBER(J278),IF(OR(I278="Выигрыш",I278="Проигрыш",I278="Продано"),F278,0),"")</x:f>
      </x:c>
    </x:row>
    <x:row r="279" ht="22" customHeight="1">
      <x:c r="A279" s="11"/>
      <x:c r="B279" s="9"/>
      <x:c r="C279" s="9"/>
      <x:c r="D279" s="9"/>
      <x:c r="E279" s="15"/>
      <x:c r="F279" s="16"/>
      <x:c r="G279" s="9"/>
      <x:c r="H279" s="9"/>
      <x:c r="I279" s="9"/>
      <x:c r="J279" s="17" t="str">
        <x:f>IF(OR(NOT(ISNUMBER(A279)),NOT(ISNUMBER(F279)),F279&lt;=0,I279=""),"",IF(I279="Ожидание","",IF(I279="Выигрыш",IF(AND(ISNUMBER(E279),E279&gt;=1),ROUND(F279*(E279-1),2),""),IF(I279="Проигрыш",-F279,IF(I279="Возврат",0,IF(I279="Продано",IF(AND(ISNUMBER(K279),K279&gt;=0),K279-F279,""),""))))))</x:f>
      </x:c>
      <x:c r="K279" s="16"/>
      <x:c r="L279" s="17" t="str">
        <x:f>IF(NOT(ISNUMBER(A279)),"",$B$4+SUMIFS($J$12:$J$511,$A$12:$A$511,"&lt;="&amp;A279)+SUMIFS('Движения'!$E$9:$E$208,'Движения'!$A$9:$A$208,"&lt;="&amp;A279))</x:f>
      </x:c>
      <x:c r="M279" s="17" t="str">
        <x:f>IF(ISNUMBER(J279),IF(OR(I279="Выигрыш",I279="Проигрыш",I279="Продано"),F279,0),"")</x:f>
      </x:c>
    </x:row>
    <x:row r="280" ht="22" customHeight="1">
      <x:c r="A280" s="11"/>
      <x:c r="B280" s="9"/>
      <x:c r="C280" s="9"/>
      <x:c r="D280" s="9"/>
      <x:c r="E280" s="15"/>
      <x:c r="F280" s="16"/>
      <x:c r="G280" s="9"/>
      <x:c r="H280" s="9"/>
      <x:c r="I280" s="9"/>
      <x:c r="J280" s="17" t="str">
        <x:f>IF(OR(NOT(ISNUMBER(A280)),NOT(ISNUMBER(F280)),F280&lt;=0,I280=""),"",IF(I280="Ожидание","",IF(I280="Выигрыш",IF(AND(ISNUMBER(E280),E280&gt;=1),ROUND(F280*(E280-1),2),""),IF(I280="Проигрыш",-F280,IF(I280="Возврат",0,IF(I280="Продано",IF(AND(ISNUMBER(K280),K280&gt;=0),K280-F280,""),""))))))</x:f>
      </x:c>
      <x:c r="K280" s="16"/>
      <x:c r="L280" s="17" t="str">
        <x:f>IF(NOT(ISNUMBER(A280)),"",$B$4+SUMIFS($J$12:$J$511,$A$12:$A$511,"&lt;="&amp;A280)+SUMIFS('Движения'!$E$9:$E$208,'Движения'!$A$9:$A$208,"&lt;="&amp;A280))</x:f>
      </x:c>
      <x:c r="M280" s="17" t="str">
        <x:f>IF(ISNUMBER(J280),IF(OR(I280="Выигрыш",I280="Проигрыш",I280="Продано"),F280,0),"")</x:f>
      </x:c>
    </x:row>
    <x:row r="281" ht="22" customHeight="1">
      <x:c r="A281" s="11"/>
      <x:c r="B281" s="9"/>
      <x:c r="C281" s="9"/>
      <x:c r="D281" s="9"/>
      <x:c r="E281" s="15"/>
      <x:c r="F281" s="16"/>
      <x:c r="G281" s="9"/>
      <x:c r="H281" s="9"/>
      <x:c r="I281" s="9"/>
      <x:c r="J281" s="17" t="str">
        <x:f>IF(OR(NOT(ISNUMBER(A281)),NOT(ISNUMBER(F281)),F281&lt;=0,I281=""),"",IF(I281="Ожидание","",IF(I281="Выигрыш",IF(AND(ISNUMBER(E281),E281&gt;=1),ROUND(F281*(E281-1),2),""),IF(I281="Проигрыш",-F281,IF(I281="Возврат",0,IF(I281="Продано",IF(AND(ISNUMBER(K281),K281&gt;=0),K281-F281,""),""))))))</x:f>
      </x:c>
      <x:c r="K281" s="16"/>
      <x:c r="L281" s="17" t="str">
        <x:f>IF(NOT(ISNUMBER(A281)),"",$B$4+SUMIFS($J$12:$J$511,$A$12:$A$511,"&lt;="&amp;A281)+SUMIFS('Движения'!$E$9:$E$208,'Движения'!$A$9:$A$208,"&lt;="&amp;A281))</x:f>
      </x:c>
      <x:c r="M281" s="17" t="str">
        <x:f>IF(ISNUMBER(J281),IF(OR(I281="Выигрыш",I281="Проигрыш",I281="Продано"),F281,0),"")</x:f>
      </x:c>
    </x:row>
    <x:row r="282" ht="22" customHeight="1">
      <x:c r="A282" s="11"/>
      <x:c r="B282" s="9"/>
      <x:c r="C282" s="9"/>
      <x:c r="D282" s="9"/>
      <x:c r="E282" s="15"/>
      <x:c r="F282" s="16"/>
      <x:c r="G282" s="9"/>
      <x:c r="H282" s="9"/>
      <x:c r="I282" s="9"/>
      <x:c r="J282" s="17" t="str">
        <x:f>IF(OR(NOT(ISNUMBER(A282)),NOT(ISNUMBER(F282)),F282&lt;=0,I282=""),"",IF(I282="Ожидание","",IF(I282="Выигрыш",IF(AND(ISNUMBER(E282),E282&gt;=1),ROUND(F282*(E282-1),2),""),IF(I282="Проигрыш",-F282,IF(I282="Возврат",0,IF(I282="Продано",IF(AND(ISNUMBER(K282),K282&gt;=0),K282-F282,""),""))))))</x:f>
      </x:c>
      <x:c r="K282" s="16"/>
      <x:c r="L282" s="17" t="str">
        <x:f>IF(NOT(ISNUMBER(A282)),"",$B$4+SUMIFS($J$12:$J$511,$A$12:$A$511,"&lt;="&amp;A282)+SUMIFS('Движения'!$E$9:$E$208,'Движения'!$A$9:$A$208,"&lt;="&amp;A282))</x:f>
      </x:c>
      <x:c r="M282" s="17" t="str">
        <x:f>IF(ISNUMBER(J282),IF(OR(I282="Выигрыш",I282="Проигрыш",I282="Продано"),F282,0),"")</x:f>
      </x:c>
    </x:row>
    <x:row r="283" ht="22" customHeight="1">
      <x:c r="A283" s="11"/>
      <x:c r="B283" s="9"/>
      <x:c r="C283" s="9"/>
      <x:c r="D283" s="9"/>
      <x:c r="E283" s="15"/>
      <x:c r="F283" s="16"/>
      <x:c r="G283" s="9"/>
      <x:c r="H283" s="9"/>
      <x:c r="I283" s="9"/>
      <x:c r="J283" s="17" t="str">
        <x:f>IF(OR(NOT(ISNUMBER(A283)),NOT(ISNUMBER(F283)),F283&lt;=0,I283=""),"",IF(I283="Ожидание","",IF(I283="Выигрыш",IF(AND(ISNUMBER(E283),E283&gt;=1),ROUND(F283*(E283-1),2),""),IF(I283="Проигрыш",-F283,IF(I283="Возврат",0,IF(I283="Продано",IF(AND(ISNUMBER(K283),K283&gt;=0),K283-F283,""),""))))))</x:f>
      </x:c>
      <x:c r="K283" s="16"/>
      <x:c r="L283" s="17" t="str">
        <x:f>IF(NOT(ISNUMBER(A283)),"",$B$4+SUMIFS($J$12:$J$511,$A$12:$A$511,"&lt;="&amp;A283)+SUMIFS('Движения'!$E$9:$E$208,'Движения'!$A$9:$A$208,"&lt;="&amp;A283))</x:f>
      </x:c>
      <x:c r="M283" s="17" t="str">
        <x:f>IF(ISNUMBER(J283),IF(OR(I283="Выигрыш",I283="Проигрыш",I283="Продано"),F283,0),"")</x:f>
      </x:c>
    </x:row>
    <x:row r="284" ht="22" customHeight="1">
      <x:c r="A284" s="11"/>
      <x:c r="B284" s="9"/>
      <x:c r="C284" s="9"/>
      <x:c r="D284" s="9"/>
      <x:c r="E284" s="15"/>
      <x:c r="F284" s="16"/>
      <x:c r="G284" s="9"/>
      <x:c r="H284" s="9"/>
      <x:c r="I284" s="9"/>
      <x:c r="J284" s="17" t="str">
        <x:f>IF(OR(NOT(ISNUMBER(A284)),NOT(ISNUMBER(F284)),F284&lt;=0,I284=""),"",IF(I284="Ожидание","",IF(I284="Выигрыш",IF(AND(ISNUMBER(E284),E284&gt;=1),ROUND(F284*(E284-1),2),""),IF(I284="Проигрыш",-F284,IF(I284="Возврат",0,IF(I284="Продано",IF(AND(ISNUMBER(K284),K284&gt;=0),K284-F284,""),""))))))</x:f>
      </x:c>
      <x:c r="K284" s="16"/>
      <x:c r="L284" s="17" t="str">
        <x:f>IF(NOT(ISNUMBER(A284)),"",$B$4+SUMIFS($J$12:$J$511,$A$12:$A$511,"&lt;="&amp;A284)+SUMIFS('Движения'!$E$9:$E$208,'Движения'!$A$9:$A$208,"&lt;="&amp;A284))</x:f>
      </x:c>
      <x:c r="M284" s="17" t="str">
        <x:f>IF(ISNUMBER(J284),IF(OR(I284="Выигрыш",I284="Проигрыш",I284="Продано"),F284,0),"")</x:f>
      </x:c>
    </x:row>
    <x:row r="285" ht="22" customHeight="1">
      <x:c r="A285" s="11"/>
      <x:c r="B285" s="9"/>
      <x:c r="C285" s="9"/>
      <x:c r="D285" s="9"/>
      <x:c r="E285" s="15"/>
      <x:c r="F285" s="16"/>
      <x:c r="G285" s="9"/>
      <x:c r="H285" s="9"/>
      <x:c r="I285" s="9"/>
      <x:c r="J285" s="17" t="str">
        <x:f>IF(OR(NOT(ISNUMBER(A285)),NOT(ISNUMBER(F285)),F285&lt;=0,I285=""),"",IF(I285="Ожидание","",IF(I285="Выигрыш",IF(AND(ISNUMBER(E285),E285&gt;=1),ROUND(F285*(E285-1),2),""),IF(I285="Проигрыш",-F285,IF(I285="Возврат",0,IF(I285="Продано",IF(AND(ISNUMBER(K285),K285&gt;=0),K285-F285,""),""))))))</x:f>
      </x:c>
      <x:c r="K285" s="16"/>
      <x:c r="L285" s="17" t="str">
        <x:f>IF(NOT(ISNUMBER(A285)),"",$B$4+SUMIFS($J$12:$J$511,$A$12:$A$511,"&lt;="&amp;A285)+SUMIFS('Движения'!$E$9:$E$208,'Движения'!$A$9:$A$208,"&lt;="&amp;A285))</x:f>
      </x:c>
      <x:c r="M285" s="17" t="str">
        <x:f>IF(ISNUMBER(J285),IF(OR(I285="Выигрыш",I285="Проигрыш",I285="Продано"),F285,0),"")</x:f>
      </x:c>
    </x:row>
    <x:row r="286" ht="22" customHeight="1">
      <x:c r="A286" s="11"/>
      <x:c r="B286" s="9"/>
      <x:c r="C286" s="9"/>
      <x:c r="D286" s="9"/>
      <x:c r="E286" s="15"/>
      <x:c r="F286" s="16"/>
      <x:c r="G286" s="9"/>
      <x:c r="H286" s="9"/>
      <x:c r="I286" s="9"/>
      <x:c r="J286" s="17" t="str">
        <x:f>IF(OR(NOT(ISNUMBER(A286)),NOT(ISNUMBER(F286)),F286&lt;=0,I286=""),"",IF(I286="Ожидание","",IF(I286="Выигрыш",IF(AND(ISNUMBER(E286),E286&gt;=1),ROUND(F286*(E286-1),2),""),IF(I286="Проигрыш",-F286,IF(I286="Возврат",0,IF(I286="Продано",IF(AND(ISNUMBER(K286),K286&gt;=0),K286-F286,""),""))))))</x:f>
      </x:c>
      <x:c r="K286" s="16"/>
      <x:c r="L286" s="17" t="str">
        <x:f>IF(NOT(ISNUMBER(A286)),"",$B$4+SUMIFS($J$12:$J$511,$A$12:$A$511,"&lt;="&amp;A286)+SUMIFS('Движения'!$E$9:$E$208,'Движения'!$A$9:$A$208,"&lt;="&amp;A286))</x:f>
      </x:c>
      <x:c r="M286" s="17" t="str">
        <x:f>IF(ISNUMBER(J286),IF(OR(I286="Выигрыш",I286="Проигрыш",I286="Продано"),F286,0),"")</x:f>
      </x:c>
    </x:row>
    <x:row r="287" ht="22" customHeight="1">
      <x:c r="A287" s="11"/>
      <x:c r="B287" s="9"/>
      <x:c r="C287" s="9"/>
      <x:c r="D287" s="9"/>
      <x:c r="E287" s="15"/>
      <x:c r="F287" s="16"/>
      <x:c r="G287" s="9"/>
      <x:c r="H287" s="9"/>
      <x:c r="I287" s="9"/>
      <x:c r="J287" s="17" t="str">
        <x:f>IF(OR(NOT(ISNUMBER(A287)),NOT(ISNUMBER(F287)),F287&lt;=0,I287=""),"",IF(I287="Ожидание","",IF(I287="Выигрыш",IF(AND(ISNUMBER(E287),E287&gt;=1),ROUND(F287*(E287-1),2),""),IF(I287="Проигрыш",-F287,IF(I287="Возврат",0,IF(I287="Продано",IF(AND(ISNUMBER(K287),K287&gt;=0),K287-F287,""),""))))))</x:f>
      </x:c>
      <x:c r="K287" s="16"/>
      <x:c r="L287" s="17" t="str">
        <x:f>IF(NOT(ISNUMBER(A287)),"",$B$4+SUMIFS($J$12:$J$511,$A$12:$A$511,"&lt;="&amp;A287)+SUMIFS('Движения'!$E$9:$E$208,'Движения'!$A$9:$A$208,"&lt;="&amp;A287))</x:f>
      </x:c>
      <x:c r="M287" s="17" t="str">
        <x:f>IF(ISNUMBER(J287),IF(OR(I287="Выигрыш",I287="Проигрыш",I287="Продано"),F287,0),"")</x:f>
      </x:c>
    </x:row>
    <x:row r="288" ht="22" customHeight="1">
      <x:c r="A288" s="11"/>
      <x:c r="B288" s="9"/>
      <x:c r="C288" s="9"/>
      <x:c r="D288" s="9"/>
      <x:c r="E288" s="15"/>
      <x:c r="F288" s="16"/>
      <x:c r="G288" s="9"/>
      <x:c r="H288" s="9"/>
      <x:c r="I288" s="9"/>
      <x:c r="J288" s="17" t="str">
        <x:f>IF(OR(NOT(ISNUMBER(A288)),NOT(ISNUMBER(F288)),F288&lt;=0,I288=""),"",IF(I288="Ожидание","",IF(I288="Выигрыш",IF(AND(ISNUMBER(E288),E288&gt;=1),ROUND(F288*(E288-1),2),""),IF(I288="Проигрыш",-F288,IF(I288="Возврат",0,IF(I288="Продано",IF(AND(ISNUMBER(K288),K288&gt;=0),K288-F288,""),""))))))</x:f>
      </x:c>
      <x:c r="K288" s="16"/>
      <x:c r="L288" s="17" t="str">
        <x:f>IF(NOT(ISNUMBER(A288)),"",$B$4+SUMIFS($J$12:$J$511,$A$12:$A$511,"&lt;="&amp;A288)+SUMIFS('Движения'!$E$9:$E$208,'Движения'!$A$9:$A$208,"&lt;="&amp;A288))</x:f>
      </x:c>
      <x:c r="M288" s="17" t="str">
        <x:f>IF(ISNUMBER(J288),IF(OR(I288="Выигрыш",I288="Проигрыш",I288="Продано"),F288,0),"")</x:f>
      </x:c>
    </x:row>
    <x:row r="289" ht="22" customHeight="1">
      <x:c r="A289" s="11"/>
      <x:c r="B289" s="9"/>
      <x:c r="C289" s="9"/>
      <x:c r="D289" s="9"/>
      <x:c r="E289" s="15"/>
      <x:c r="F289" s="16"/>
      <x:c r="G289" s="9"/>
      <x:c r="H289" s="9"/>
      <x:c r="I289" s="9"/>
      <x:c r="J289" s="17" t="str">
        <x:f>IF(OR(NOT(ISNUMBER(A289)),NOT(ISNUMBER(F289)),F289&lt;=0,I289=""),"",IF(I289="Ожидание","",IF(I289="Выигрыш",IF(AND(ISNUMBER(E289),E289&gt;=1),ROUND(F289*(E289-1),2),""),IF(I289="Проигрыш",-F289,IF(I289="Возврат",0,IF(I289="Продано",IF(AND(ISNUMBER(K289),K289&gt;=0),K289-F289,""),""))))))</x:f>
      </x:c>
      <x:c r="K289" s="16"/>
      <x:c r="L289" s="17" t="str">
        <x:f>IF(NOT(ISNUMBER(A289)),"",$B$4+SUMIFS($J$12:$J$511,$A$12:$A$511,"&lt;="&amp;A289)+SUMIFS('Движения'!$E$9:$E$208,'Движения'!$A$9:$A$208,"&lt;="&amp;A289))</x:f>
      </x:c>
      <x:c r="M289" s="17" t="str">
        <x:f>IF(ISNUMBER(J289),IF(OR(I289="Выигрыш",I289="Проигрыш",I289="Продано"),F289,0),"")</x:f>
      </x:c>
    </x:row>
    <x:row r="290" ht="22" customHeight="1">
      <x:c r="A290" s="11"/>
      <x:c r="B290" s="9"/>
      <x:c r="C290" s="9"/>
      <x:c r="D290" s="9"/>
      <x:c r="E290" s="15"/>
      <x:c r="F290" s="16"/>
      <x:c r="G290" s="9"/>
      <x:c r="H290" s="9"/>
      <x:c r="I290" s="9"/>
      <x:c r="J290" s="17" t="str">
        <x:f>IF(OR(NOT(ISNUMBER(A290)),NOT(ISNUMBER(F290)),F290&lt;=0,I290=""),"",IF(I290="Ожидание","",IF(I290="Выигрыш",IF(AND(ISNUMBER(E290),E290&gt;=1),ROUND(F290*(E290-1),2),""),IF(I290="Проигрыш",-F290,IF(I290="Возврат",0,IF(I290="Продано",IF(AND(ISNUMBER(K290),K290&gt;=0),K290-F290,""),""))))))</x:f>
      </x:c>
      <x:c r="K290" s="16"/>
      <x:c r="L290" s="17" t="str">
        <x:f>IF(NOT(ISNUMBER(A290)),"",$B$4+SUMIFS($J$12:$J$511,$A$12:$A$511,"&lt;="&amp;A290)+SUMIFS('Движения'!$E$9:$E$208,'Движения'!$A$9:$A$208,"&lt;="&amp;A290))</x:f>
      </x:c>
      <x:c r="M290" s="17" t="str">
        <x:f>IF(ISNUMBER(J290),IF(OR(I290="Выигрыш",I290="Проигрыш",I290="Продано"),F290,0),"")</x:f>
      </x:c>
    </x:row>
    <x:row r="291" ht="22" customHeight="1">
      <x:c r="A291" s="11"/>
      <x:c r="B291" s="9"/>
      <x:c r="C291" s="9"/>
      <x:c r="D291" s="9"/>
      <x:c r="E291" s="15"/>
      <x:c r="F291" s="16"/>
      <x:c r="G291" s="9"/>
      <x:c r="H291" s="9"/>
      <x:c r="I291" s="9"/>
      <x:c r="J291" s="17" t="str">
        <x:f>IF(OR(NOT(ISNUMBER(A291)),NOT(ISNUMBER(F291)),F291&lt;=0,I291=""),"",IF(I291="Ожидание","",IF(I291="Выигрыш",IF(AND(ISNUMBER(E291),E291&gt;=1),ROUND(F291*(E291-1),2),""),IF(I291="Проигрыш",-F291,IF(I291="Возврат",0,IF(I291="Продано",IF(AND(ISNUMBER(K291),K291&gt;=0),K291-F291,""),""))))))</x:f>
      </x:c>
      <x:c r="K291" s="16"/>
      <x:c r="L291" s="17" t="str">
        <x:f>IF(NOT(ISNUMBER(A291)),"",$B$4+SUMIFS($J$12:$J$511,$A$12:$A$511,"&lt;="&amp;A291)+SUMIFS('Движения'!$E$9:$E$208,'Движения'!$A$9:$A$208,"&lt;="&amp;A291))</x:f>
      </x:c>
      <x:c r="M291" s="17" t="str">
        <x:f>IF(ISNUMBER(J291),IF(OR(I291="Выигрыш",I291="Проигрыш",I291="Продано"),F291,0),"")</x:f>
      </x:c>
    </x:row>
    <x:row r="292" ht="22" customHeight="1">
      <x:c r="A292" s="11"/>
      <x:c r="B292" s="9"/>
      <x:c r="C292" s="9"/>
      <x:c r="D292" s="9"/>
      <x:c r="E292" s="15"/>
      <x:c r="F292" s="16"/>
      <x:c r="G292" s="9"/>
      <x:c r="H292" s="9"/>
      <x:c r="I292" s="9"/>
      <x:c r="J292" s="17" t="str">
        <x:f>IF(OR(NOT(ISNUMBER(A292)),NOT(ISNUMBER(F292)),F292&lt;=0,I292=""),"",IF(I292="Ожидание","",IF(I292="Выигрыш",IF(AND(ISNUMBER(E292),E292&gt;=1),ROUND(F292*(E292-1),2),""),IF(I292="Проигрыш",-F292,IF(I292="Возврат",0,IF(I292="Продано",IF(AND(ISNUMBER(K292),K292&gt;=0),K292-F292,""),""))))))</x:f>
      </x:c>
      <x:c r="K292" s="16"/>
      <x:c r="L292" s="17" t="str">
        <x:f>IF(NOT(ISNUMBER(A292)),"",$B$4+SUMIFS($J$12:$J$511,$A$12:$A$511,"&lt;="&amp;A292)+SUMIFS('Движения'!$E$9:$E$208,'Движения'!$A$9:$A$208,"&lt;="&amp;A292))</x:f>
      </x:c>
      <x:c r="M292" s="17" t="str">
        <x:f>IF(ISNUMBER(J292),IF(OR(I292="Выигрыш",I292="Проигрыш",I292="Продано"),F292,0),"")</x:f>
      </x:c>
    </x:row>
    <x:row r="293" ht="22" customHeight="1">
      <x:c r="A293" s="11"/>
      <x:c r="B293" s="9"/>
      <x:c r="C293" s="9"/>
      <x:c r="D293" s="9"/>
      <x:c r="E293" s="15"/>
      <x:c r="F293" s="16"/>
      <x:c r="G293" s="9"/>
      <x:c r="H293" s="9"/>
      <x:c r="I293" s="9"/>
      <x:c r="J293" s="17" t="str">
        <x:f>IF(OR(NOT(ISNUMBER(A293)),NOT(ISNUMBER(F293)),F293&lt;=0,I293=""),"",IF(I293="Ожидание","",IF(I293="Выигрыш",IF(AND(ISNUMBER(E293),E293&gt;=1),ROUND(F293*(E293-1),2),""),IF(I293="Проигрыш",-F293,IF(I293="Возврат",0,IF(I293="Продано",IF(AND(ISNUMBER(K293),K293&gt;=0),K293-F293,""),""))))))</x:f>
      </x:c>
      <x:c r="K293" s="16"/>
      <x:c r="L293" s="17" t="str">
        <x:f>IF(NOT(ISNUMBER(A293)),"",$B$4+SUMIFS($J$12:$J$511,$A$12:$A$511,"&lt;="&amp;A293)+SUMIFS('Движения'!$E$9:$E$208,'Движения'!$A$9:$A$208,"&lt;="&amp;A293))</x:f>
      </x:c>
      <x:c r="M293" s="17" t="str">
        <x:f>IF(ISNUMBER(J293),IF(OR(I293="Выигрыш",I293="Проигрыш",I293="Продано"),F293,0),"")</x:f>
      </x:c>
    </x:row>
    <x:row r="294" ht="22" customHeight="1">
      <x:c r="A294" s="11"/>
      <x:c r="B294" s="9"/>
      <x:c r="C294" s="9"/>
      <x:c r="D294" s="9"/>
      <x:c r="E294" s="15"/>
      <x:c r="F294" s="16"/>
      <x:c r="G294" s="9"/>
      <x:c r="H294" s="9"/>
      <x:c r="I294" s="9"/>
      <x:c r="J294" s="17" t="str">
        <x:f>IF(OR(NOT(ISNUMBER(A294)),NOT(ISNUMBER(F294)),F294&lt;=0,I294=""),"",IF(I294="Ожидание","",IF(I294="Выигрыш",IF(AND(ISNUMBER(E294),E294&gt;=1),ROUND(F294*(E294-1),2),""),IF(I294="Проигрыш",-F294,IF(I294="Возврат",0,IF(I294="Продано",IF(AND(ISNUMBER(K294),K294&gt;=0),K294-F294,""),""))))))</x:f>
      </x:c>
      <x:c r="K294" s="16"/>
      <x:c r="L294" s="17" t="str">
        <x:f>IF(NOT(ISNUMBER(A294)),"",$B$4+SUMIFS($J$12:$J$511,$A$12:$A$511,"&lt;="&amp;A294)+SUMIFS('Движения'!$E$9:$E$208,'Движения'!$A$9:$A$208,"&lt;="&amp;A294))</x:f>
      </x:c>
      <x:c r="M294" s="17" t="str">
        <x:f>IF(ISNUMBER(J294),IF(OR(I294="Выигрыш",I294="Проигрыш",I294="Продано"),F294,0),"")</x:f>
      </x:c>
    </x:row>
    <x:row r="295" ht="22" customHeight="1">
      <x:c r="A295" s="11"/>
      <x:c r="B295" s="9"/>
      <x:c r="C295" s="9"/>
      <x:c r="D295" s="9"/>
      <x:c r="E295" s="15"/>
      <x:c r="F295" s="16"/>
      <x:c r="G295" s="9"/>
      <x:c r="H295" s="9"/>
      <x:c r="I295" s="9"/>
      <x:c r="J295" s="17" t="str">
        <x:f>IF(OR(NOT(ISNUMBER(A295)),NOT(ISNUMBER(F295)),F295&lt;=0,I295=""),"",IF(I295="Ожидание","",IF(I295="Выигрыш",IF(AND(ISNUMBER(E295),E295&gt;=1),ROUND(F295*(E295-1),2),""),IF(I295="Проигрыш",-F295,IF(I295="Возврат",0,IF(I295="Продано",IF(AND(ISNUMBER(K295),K295&gt;=0),K295-F295,""),""))))))</x:f>
      </x:c>
      <x:c r="K295" s="16"/>
      <x:c r="L295" s="17" t="str">
        <x:f>IF(NOT(ISNUMBER(A295)),"",$B$4+SUMIFS($J$12:$J$511,$A$12:$A$511,"&lt;="&amp;A295)+SUMIFS('Движения'!$E$9:$E$208,'Движения'!$A$9:$A$208,"&lt;="&amp;A295))</x:f>
      </x:c>
      <x:c r="M295" s="17" t="str">
        <x:f>IF(ISNUMBER(J295),IF(OR(I295="Выигрыш",I295="Проигрыш",I295="Продано"),F295,0),"")</x:f>
      </x:c>
    </x:row>
    <x:row r="296" ht="22" customHeight="1">
      <x:c r="A296" s="11"/>
      <x:c r="B296" s="9"/>
      <x:c r="C296" s="9"/>
      <x:c r="D296" s="9"/>
      <x:c r="E296" s="15"/>
      <x:c r="F296" s="16"/>
      <x:c r="G296" s="9"/>
      <x:c r="H296" s="9"/>
      <x:c r="I296" s="9"/>
      <x:c r="J296" s="17" t="str">
        <x:f>IF(OR(NOT(ISNUMBER(A296)),NOT(ISNUMBER(F296)),F296&lt;=0,I296=""),"",IF(I296="Ожидание","",IF(I296="Выигрыш",IF(AND(ISNUMBER(E296),E296&gt;=1),ROUND(F296*(E296-1),2),""),IF(I296="Проигрыш",-F296,IF(I296="Возврат",0,IF(I296="Продано",IF(AND(ISNUMBER(K296),K296&gt;=0),K296-F296,""),""))))))</x:f>
      </x:c>
      <x:c r="K296" s="16"/>
      <x:c r="L296" s="17" t="str">
        <x:f>IF(NOT(ISNUMBER(A296)),"",$B$4+SUMIFS($J$12:$J$511,$A$12:$A$511,"&lt;="&amp;A296)+SUMIFS('Движения'!$E$9:$E$208,'Движения'!$A$9:$A$208,"&lt;="&amp;A296))</x:f>
      </x:c>
      <x:c r="M296" s="17" t="str">
        <x:f>IF(ISNUMBER(J296),IF(OR(I296="Выигрыш",I296="Проигрыш",I296="Продано"),F296,0),"")</x:f>
      </x:c>
    </x:row>
    <x:row r="297" ht="22" customHeight="1">
      <x:c r="A297" s="11"/>
      <x:c r="B297" s="9"/>
      <x:c r="C297" s="9"/>
      <x:c r="D297" s="9"/>
      <x:c r="E297" s="15"/>
      <x:c r="F297" s="16"/>
      <x:c r="G297" s="9"/>
      <x:c r="H297" s="9"/>
      <x:c r="I297" s="9"/>
      <x:c r="J297" s="17" t="str">
        <x:f>IF(OR(NOT(ISNUMBER(A297)),NOT(ISNUMBER(F297)),F297&lt;=0,I297=""),"",IF(I297="Ожидание","",IF(I297="Выигрыш",IF(AND(ISNUMBER(E297),E297&gt;=1),ROUND(F297*(E297-1),2),""),IF(I297="Проигрыш",-F297,IF(I297="Возврат",0,IF(I297="Продано",IF(AND(ISNUMBER(K297),K297&gt;=0),K297-F297,""),""))))))</x:f>
      </x:c>
      <x:c r="K297" s="16"/>
      <x:c r="L297" s="17" t="str">
        <x:f>IF(NOT(ISNUMBER(A297)),"",$B$4+SUMIFS($J$12:$J$511,$A$12:$A$511,"&lt;="&amp;A297)+SUMIFS('Движения'!$E$9:$E$208,'Движения'!$A$9:$A$208,"&lt;="&amp;A297))</x:f>
      </x:c>
      <x:c r="M297" s="17" t="str">
        <x:f>IF(ISNUMBER(J297),IF(OR(I297="Выигрыш",I297="Проигрыш",I297="Продано"),F297,0),"")</x:f>
      </x:c>
    </x:row>
    <x:row r="298" ht="22" customHeight="1">
      <x:c r="A298" s="11"/>
      <x:c r="B298" s="9"/>
      <x:c r="C298" s="9"/>
      <x:c r="D298" s="9"/>
      <x:c r="E298" s="15"/>
      <x:c r="F298" s="16"/>
      <x:c r="G298" s="9"/>
      <x:c r="H298" s="9"/>
      <x:c r="I298" s="9"/>
      <x:c r="J298" s="17" t="str">
        <x:f>IF(OR(NOT(ISNUMBER(A298)),NOT(ISNUMBER(F298)),F298&lt;=0,I298=""),"",IF(I298="Ожидание","",IF(I298="Выигрыш",IF(AND(ISNUMBER(E298),E298&gt;=1),ROUND(F298*(E298-1),2),""),IF(I298="Проигрыш",-F298,IF(I298="Возврат",0,IF(I298="Продано",IF(AND(ISNUMBER(K298),K298&gt;=0),K298-F298,""),""))))))</x:f>
      </x:c>
      <x:c r="K298" s="16"/>
      <x:c r="L298" s="17" t="str">
        <x:f>IF(NOT(ISNUMBER(A298)),"",$B$4+SUMIFS($J$12:$J$511,$A$12:$A$511,"&lt;="&amp;A298)+SUMIFS('Движения'!$E$9:$E$208,'Движения'!$A$9:$A$208,"&lt;="&amp;A298))</x:f>
      </x:c>
      <x:c r="M298" s="17" t="str">
        <x:f>IF(ISNUMBER(J298),IF(OR(I298="Выигрыш",I298="Проигрыш",I298="Продано"),F298,0),"")</x:f>
      </x:c>
    </x:row>
    <x:row r="299" ht="22" customHeight="1">
      <x:c r="A299" s="11"/>
      <x:c r="B299" s="9"/>
      <x:c r="C299" s="9"/>
      <x:c r="D299" s="9"/>
      <x:c r="E299" s="15"/>
      <x:c r="F299" s="16"/>
      <x:c r="G299" s="9"/>
      <x:c r="H299" s="9"/>
      <x:c r="I299" s="9"/>
      <x:c r="J299" s="17" t="str">
        <x:f>IF(OR(NOT(ISNUMBER(A299)),NOT(ISNUMBER(F299)),F299&lt;=0,I299=""),"",IF(I299="Ожидание","",IF(I299="Выигрыш",IF(AND(ISNUMBER(E299),E299&gt;=1),ROUND(F299*(E299-1),2),""),IF(I299="Проигрыш",-F299,IF(I299="Возврат",0,IF(I299="Продано",IF(AND(ISNUMBER(K299),K299&gt;=0),K299-F299,""),""))))))</x:f>
      </x:c>
      <x:c r="K299" s="16"/>
      <x:c r="L299" s="17" t="str">
        <x:f>IF(NOT(ISNUMBER(A299)),"",$B$4+SUMIFS($J$12:$J$511,$A$12:$A$511,"&lt;="&amp;A299)+SUMIFS('Движения'!$E$9:$E$208,'Движения'!$A$9:$A$208,"&lt;="&amp;A299))</x:f>
      </x:c>
      <x:c r="M299" s="17" t="str">
        <x:f>IF(ISNUMBER(J299),IF(OR(I299="Выигрыш",I299="Проигрыш",I299="Продано"),F299,0),"")</x:f>
      </x:c>
    </x:row>
    <x:row r="300" ht="22" customHeight="1">
      <x:c r="A300" s="11"/>
      <x:c r="B300" s="9"/>
      <x:c r="C300" s="9"/>
      <x:c r="D300" s="9"/>
      <x:c r="E300" s="15"/>
      <x:c r="F300" s="16"/>
      <x:c r="G300" s="9"/>
      <x:c r="H300" s="9"/>
      <x:c r="I300" s="9"/>
      <x:c r="J300" s="17" t="str">
        <x:f>IF(OR(NOT(ISNUMBER(A300)),NOT(ISNUMBER(F300)),F300&lt;=0,I300=""),"",IF(I300="Ожидание","",IF(I300="Выигрыш",IF(AND(ISNUMBER(E300),E300&gt;=1),ROUND(F300*(E300-1),2),""),IF(I300="Проигрыш",-F300,IF(I300="Возврат",0,IF(I300="Продано",IF(AND(ISNUMBER(K300),K300&gt;=0),K300-F300,""),""))))))</x:f>
      </x:c>
      <x:c r="K300" s="16"/>
      <x:c r="L300" s="17" t="str">
        <x:f>IF(NOT(ISNUMBER(A300)),"",$B$4+SUMIFS($J$12:$J$511,$A$12:$A$511,"&lt;="&amp;A300)+SUMIFS('Движения'!$E$9:$E$208,'Движения'!$A$9:$A$208,"&lt;="&amp;A300))</x:f>
      </x:c>
      <x:c r="M300" s="17" t="str">
        <x:f>IF(ISNUMBER(J300),IF(OR(I300="Выигрыш",I300="Проигрыш",I300="Продано"),F300,0),"")</x:f>
      </x:c>
    </x:row>
    <x:row r="301" ht="22" customHeight="1">
      <x:c r="A301" s="11"/>
      <x:c r="B301" s="9"/>
      <x:c r="C301" s="9"/>
      <x:c r="D301" s="9"/>
      <x:c r="E301" s="15"/>
      <x:c r="F301" s="16"/>
      <x:c r="G301" s="9"/>
      <x:c r="H301" s="9"/>
      <x:c r="I301" s="9"/>
      <x:c r="J301" s="17" t="str">
        <x:f>IF(OR(NOT(ISNUMBER(A301)),NOT(ISNUMBER(F301)),F301&lt;=0,I301=""),"",IF(I301="Ожидание","",IF(I301="Выигрыш",IF(AND(ISNUMBER(E301),E301&gt;=1),ROUND(F301*(E301-1),2),""),IF(I301="Проигрыш",-F301,IF(I301="Возврат",0,IF(I301="Продано",IF(AND(ISNUMBER(K301),K301&gt;=0),K301-F301,""),""))))))</x:f>
      </x:c>
      <x:c r="K301" s="16"/>
      <x:c r="L301" s="17" t="str">
        <x:f>IF(NOT(ISNUMBER(A301)),"",$B$4+SUMIFS($J$12:$J$511,$A$12:$A$511,"&lt;="&amp;A301)+SUMIFS('Движения'!$E$9:$E$208,'Движения'!$A$9:$A$208,"&lt;="&amp;A301))</x:f>
      </x:c>
      <x:c r="M301" s="17" t="str">
        <x:f>IF(ISNUMBER(J301),IF(OR(I301="Выигрыш",I301="Проигрыш",I301="Продано"),F301,0),"")</x:f>
      </x:c>
    </x:row>
    <x:row r="302" ht="22" customHeight="1">
      <x:c r="A302" s="11"/>
      <x:c r="B302" s="9"/>
      <x:c r="C302" s="9"/>
      <x:c r="D302" s="9"/>
      <x:c r="E302" s="15"/>
      <x:c r="F302" s="16"/>
      <x:c r="G302" s="9"/>
      <x:c r="H302" s="9"/>
      <x:c r="I302" s="9"/>
      <x:c r="J302" s="17" t="str">
        <x:f>IF(OR(NOT(ISNUMBER(A302)),NOT(ISNUMBER(F302)),F302&lt;=0,I302=""),"",IF(I302="Ожидание","",IF(I302="Выигрыш",IF(AND(ISNUMBER(E302),E302&gt;=1),ROUND(F302*(E302-1),2),""),IF(I302="Проигрыш",-F302,IF(I302="Возврат",0,IF(I302="Продано",IF(AND(ISNUMBER(K302),K302&gt;=0),K302-F302,""),""))))))</x:f>
      </x:c>
      <x:c r="K302" s="16"/>
      <x:c r="L302" s="17" t="str">
        <x:f>IF(NOT(ISNUMBER(A302)),"",$B$4+SUMIFS($J$12:$J$511,$A$12:$A$511,"&lt;="&amp;A302)+SUMIFS('Движения'!$E$9:$E$208,'Движения'!$A$9:$A$208,"&lt;="&amp;A302))</x:f>
      </x:c>
      <x:c r="M302" s="17" t="str">
        <x:f>IF(ISNUMBER(J302),IF(OR(I302="Выигрыш",I302="Проигрыш",I302="Продано"),F302,0),"")</x:f>
      </x:c>
    </x:row>
    <x:row r="303" ht="22" customHeight="1">
      <x:c r="A303" s="11"/>
      <x:c r="B303" s="9"/>
      <x:c r="C303" s="9"/>
      <x:c r="D303" s="9"/>
      <x:c r="E303" s="15"/>
      <x:c r="F303" s="16"/>
      <x:c r="G303" s="9"/>
      <x:c r="H303" s="9"/>
      <x:c r="I303" s="9"/>
      <x:c r="J303" s="17" t="str">
        <x:f>IF(OR(NOT(ISNUMBER(A303)),NOT(ISNUMBER(F303)),F303&lt;=0,I303=""),"",IF(I303="Ожидание","",IF(I303="Выигрыш",IF(AND(ISNUMBER(E303),E303&gt;=1),ROUND(F303*(E303-1),2),""),IF(I303="Проигрыш",-F303,IF(I303="Возврат",0,IF(I303="Продано",IF(AND(ISNUMBER(K303),K303&gt;=0),K303-F303,""),""))))))</x:f>
      </x:c>
      <x:c r="K303" s="16"/>
      <x:c r="L303" s="17" t="str">
        <x:f>IF(NOT(ISNUMBER(A303)),"",$B$4+SUMIFS($J$12:$J$511,$A$12:$A$511,"&lt;="&amp;A303)+SUMIFS('Движения'!$E$9:$E$208,'Движения'!$A$9:$A$208,"&lt;="&amp;A303))</x:f>
      </x:c>
      <x:c r="M303" s="17" t="str">
        <x:f>IF(ISNUMBER(J303),IF(OR(I303="Выигрыш",I303="Проигрыш",I303="Продано"),F303,0),"")</x:f>
      </x:c>
    </x:row>
    <x:row r="304" ht="22" customHeight="1">
      <x:c r="A304" s="11"/>
      <x:c r="B304" s="9"/>
      <x:c r="C304" s="9"/>
      <x:c r="D304" s="9"/>
      <x:c r="E304" s="15"/>
      <x:c r="F304" s="16"/>
      <x:c r="G304" s="9"/>
      <x:c r="H304" s="9"/>
      <x:c r="I304" s="9"/>
      <x:c r="J304" s="17" t="str">
        <x:f>IF(OR(NOT(ISNUMBER(A304)),NOT(ISNUMBER(F304)),F304&lt;=0,I304=""),"",IF(I304="Ожидание","",IF(I304="Выигрыш",IF(AND(ISNUMBER(E304),E304&gt;=1),ROUND(F304*(E304-1),2),""),IF(I304="Проигрыш",-F304,IF(I304="Возврат",0,IF(I304="Продано",IF(AND(ISNUMBER(K304),K304&gt;=0),K304-F304,""),""))))))</x:f>
      </x:c>
      <x:c r="K304" s="16"/>
      <x:c r="L304" s="17" t="str">
        <x:f>IF(NOT(ISNUMBER(A304)),"",$B$4+SUMIFS($J$12:$J$511,$A$12:$A$511,"&lt;="&amp;A304)+SUMIFS('Движения'!$E$9:$E$208,'Движения'!$A$9:$A$208,"&lt;="&amp;A304))</x:f>
      </x:c>
      <x:c r="M304" s="17" t="str">
        <x:f>IF(ISNUMBER(J304),IF(OR(I304="Выигрыш",I304="Проигрыш",I304="Продано"),F304,0),"")</x:f>
      </x:c>
    </x:row>
    <x:row r="305" ht="22" customHeight="1">
      <x:c r="A305" s="11"/>
      <x:c r="B305" s="9"/>
      <x:c r="C305" s="9"/>
      <x:c r="D305" s="9"/>
      <x:c r="E305" s="15"/>
      <x:c r="F305" s="16"/>
      <x:c r="G305" s="9"/>
      <x:c r="H305" s="9"/>
      <x:c r="I305" s="9"/>
      <x:c r="J305" s="17" t="str">
        <x:f>IF(OR(NOT(ISNUMBER(A305)),NOT(ISNUMBER(F305)),F305&lt;=0,I305=""),"",IF(I305="Ожидание","",IF(I305="Выигрыш",IF(AND(ISNUMBER(E305),E305&gt;=1),ROUND(F305*(E305-1),2),""),IF(I305="Проигрыш",-F305,IF(I305="Возврат",0,IF(I305="Продано",IF(AND(ISNUMBER(K305),K305&gt;=0),K305-F305,""),""))))))</x:f>
      </x:c>
      <x:c r="K305" s="16"/>
      <x:c r="L305" s="17" t="str">
        <x:f>IF(NOT(ISNUMBER(A305)),"",$B$4+SUMIFS($J$12:$J$511,$A$12:$A$511,"&lt;="&amp;A305)+SUMIFS('Движения'!$E$9:$E$208,'Движения'!$A$9:$A$208,"&lt;="&amp;A305))</x:f>
      </x:c>
      <x:c r="M305" s="17" t="str">
        <x:f>IF(ISNUMBER(J305),IF(OR(I305="Выигрыш",I305="Проигрыш",I305="Продано"),F305,0),"")</x:f>
      </x:c>
    </x:row>
    <x:row r="306" ht="22" customHeight="1">
      <x:c r="A306" s="11"/>
      <x:c r="B306" s="9"/>
      <x:c r="C306" s="9"/>
      <x:c r="D306" s="9"/>
      <x:c r="E306" s="15"/>
      <x:c r="F306" s="16"/>
      <x:c r="G306" s="9"/>
      <x:c r="H306" s="9"/>
      <x:c r="I306" s="9"/>
      <x:c r="J306" s="17" t="str">
        <x:f>IF(OR(NOT(ISNUMBER(A306)),NOT(ISNUMBER(F306)),F306&lt;=0,I306=""),"",IF(I306="Ожидание","",IF(I306="Выигрыш",IF(AND(ISNUMBER(E306),E306&gt;=1),ROUND(F306*(E306-1),2),""),IF(I306="Проигрыш",-F306,IF(I306="Возврат",0,IF(I306="Продано",IF(AND(ISNUMBER(K306),K306&gt;=0),K306-F306,""),""))))))</x:f>
      </x:c>
      <x:c r="K306" s="16"/>
      <x:c r="L306" s="17" t="str">
        <x:f>IF(NOT(ISNUMBER(A306)),"",$B$4+SUMIFS($J$12:$J$511,$A$12:$A$511,"&lt;="&amp;A306)+SUMIFS('Движения'!$E$9:$E$208,'Движения'!$A$9:$A$208,"&lt;="&amp;A306))</x:f>
      </x:c>
      <x:c r="M306" s="17" t="str">
        <x:f>IF(ISNUMBER(J306),IF(OR(I306="Выигрыш",I306="Проигрыш",I306="Продано"),F306,0),"")</x:f>
      </x:c>
    </x:row>
    <x:row r="307" ht="22" customHeight="1">
      <x:c r="A307" s="11"/>
      <x:c r="B307" s="9"/>
      <x:c r="C307" s="9"/>
      <x:c r="D307" s="9"/>
      <x:c r="E307" s="15"/>
      <x:c r="F307" s="16"/>
      <x:c r="G307" s="9"/>
      <x:c r="H307" s="9"/>
      <x:c r="I307" s="9"/>
      <x:c r="J307" s="17" t="str">
        <x:f>IF(OR(NOT(ISNUMBER(A307)),NOT(ISNUMBER(F307)),F307&lt;=0,I307=""),"",IF(I307="Ожидание","",IF(I307="Выигрыш",IF(AND(ISNUMBER(E307),E307&gt;=1),ROUND(F307*(E307-1),2),""),IF(I307="Проигрыш",-F307,IF(I307="Возврат",0,IF(I307="Продано",IF(AND(ISNUMBER(K307),K307&gt;=0),K307-F307,""),""))))))</x:f>
      </x:c>
      <x:c r="K307" s="16"/>
      <x:c r="L307" s="17" t="str">
        <x:f>IF(NOT(ISNUMBER(A307)),"",$B$4+SUMIFS($J$12:$J$511,$A$12:$A$511,"&lt;="&amp;A307)+SUMIFS('Движения'!$E$9:$E$208,'Движения'!$A$9:$A$208,"&lt;="&amp;A307))</x:f>
      </x:c>
      <x:c r="M307" s="17" t="str">
        <x:f>IF(ISNUMBER(J307),IF(OR(I307="Выигрыш",I307="Проигрыш",I307="Продано"),F307,0),"")</x:f>
      </x:c>
    </x:row>
    <x:row r="308" ht="22" customHeight="1">
      <x:c r="A308" s="11"/>
      <x:c r="B308" s="9"/>
      <x:c r="C308" s="9"/>
      <x:c r="D308" s="9"/>
      <x:c r="E308" s="15"/>
      <x:c r="F308" s="16"/>
      <x:c r="G308" s="9"/>
      <x:c r="H308" s="9"/>
      <x:c r="I308" s="9"/>
      <x:c r="J308" s="17" t="str">
        <x:f>IF(OR(NOT(ISNUMBER(A308)),NOT(ISNUMBER(F308)),F308&lt;=0,I308=""),"",IF(I308="Ожидание","",IF(I308="Выигрыш",IF(AND(ISNUMBER(E308),E308&gt;=1),ROUND(F308*(E308-1),2),""),IF(I308="Проигрыш",-F308,IF(I308="Возврат",0,IF(I308="Продано",IF(AND(ISNUMBER(K308),K308&gt;=0),K308-F308,""),""))))))</x:f>
      </x:c>
      <x:c r="K308" s="16"/>
      <x:c r="L308" s="17" t="str">
        <x:f>IF(NOT(ISNUMBER(A308)),"",$B$4+SUMIFS($J$12:$J$511,$A$12:$A$511,"&lt;="&amp;A308)+SUMIFS('Движения'!$E$9:$E$208,'Движения'!$A$9:$A$208,"&lt;="&amp;A308))</x:f>
      </x:c>
      <x:c r="M308" s="17" t="str">
        <x:f>IF(ISNUMBER(J308),IF(OR(I308="Выигрыш",I308="Проигрыш",I308="Продано"),F308,0),"")</x:f>
      </x:c>
    </x:row>
    <x:row r="309" ht="22" customHeight="1">
      <x:c r="A309" s="11"/>
      <x:c r="B309" s="9"/>
      <x:c r="C309" s="9"/>
      <x:c r="D309" s="9"/>
      <x:c r="E309" s="15"/>
      <x:c r="F309" s="16"/>
      <x:c r="G309" s="9"/>
      <x:c r="H309" s="9"/>
      <x:c r="I309" s="9"/>
      <x:c r="J309" s="17" t="str">
        <x:f>IF(OR(NOT(ISNUMBER(A309)),NOT(ISNUMBER(F309)),F309&lt;=0,I309=""),"",IF(I309="Ожидание","",IF(I309="Выигрыш",IF(AND(ISNUMBER(E309),E309&gt;=1),ROUND(F309*(E309-1),2),""),IF(I309="Проигрыш",-F309,IF(I309="Возврат",0,IF(I309="Продано",IF(AND(ISNUMBER(K309),K309&gt;=0),K309-F309,""),""))))))</x:f>
      </x:c>
      <x:c r="K309" s="16"/>
      <x:c r="L309" s="17" t="str">
        <x:f>IF(NOT(ISNUMBER(A309)),"",$B$4+SUMIFS($J$12:$J$511,$A$12:$A$511,"&lt;="&amp;A309)+SUMIFS('Движения'!$E$9:$E$208,'Движения'!$A$9:$A$208,"&lt;="&amp;A309))</x:f>
      </x:c>
      <x:c r="M309" s="17" t="str">
        <x:f>IF(ISNUMBER(J309),IF(OR(I309="Выигрыш",I309="Проигрыш",I309="Продано"),F309,0),"")</x:f>
      </x:c>
    </x:row>
    <x:row r="310" ht="22" customHeight="1">
      <x:c r="A310" s="11"/>
      <x:c r="B310" s="9"/>
      <x:c r="C310" s="9"/>
      <x:c r="D310" s="9"/>
      <x:c r="E310" s="15"/>
      <x:c r="F310" s="16"/>
      <x:c r="G310" s="9"/>
      <x:c r="H310" s="9"/>
      <x:c r="I310" s="9"/>
      <x:c r="J310" s="17" t="str">
        <x:f>IF(OR(NOT(ISNUMBER(A310)),NOT(ISNUMBER(F310)),F310&lt;=0,I310=""),"",IF(I310="Ожидание","",IF(I310="Выигрыш",IF(AND(ISNUMBER(E310),E310&gt;=1),ROUND(F310*(E310-1),2),""),IF(I310="Проигрыш",-F310,IF(I310="Возврат",0,IF(I310="Продано",IF(AND(ISNUMBER(K310),K310&gt;=0),K310-F310,""),""))))))</x:f>
      </x:c>
      <x:c r="K310" s="16"/>
      <x:c r="L310" s="17" t="str">
        <x:f>IF(NOT(ISNUMBER(A310)),"",$B$4+SUMIFS($J$12:$J$511,$A$12:$A$511,"&lt;="&amp;A310)+SUMIFS('Движения'!$E$9:$E$208,'Движения'!$A$9:$A$208,"&lt;="&amp;A310))</x:f>
      </x:c>
      <x:c r="M310" s="17" t="str">
        <x:f>IF(ISNUMBER(J310),IF(OR(I310="Выигрыш",I310="Проигрыш",I310="Продано"),F310,0),"")</x:f>
      </x:c>
    </x:row>
    <x:row r="311" ht="22" customHeight="1">
      <x:c r="A311" s="11"/>
      <x:c r="B311" s="9"/>
      <x:c r="C311" s="9"/>
      <x:c r="D311" s="9"/>
      <x:c r="E311" s="15"/>
      <x:c r="F311" s="16"/>
      <x:c r="G311" s="9"/>
      <x:c r="H311" s="9"/>
      <x:c r="I311" s="9"/>
      <x:c r="J311" s="17" t="str">
        <x:f>IF(OR(NOT(ISNUMBER(A311)),NOT(ISNUMBER(F311)),F311&lt;=0,I311=""),"",IF(I311="Ожидание","",IF(I311="Выигрыш",IF(AND(ISNUMBER(E311),E311&gt;=1),ROUND(F311*(E311-1),2),""),IF(I311="Проигрыш",-F311,IF(I311="Возврат",0,IF(I311="Продано",IF(AND(ISNUMBER(K311),K311&gt;=0),K311-F311,""),""))))))</x:f>
      </x:c>
      <x:c r="K311" s="16"/>
      <x:c r="L311" s="17" t="str">
        <x:f>IF(NOT(ISNUMBER(A311)),"",$B$4+SUMIFS($J$12:$J$511,$A$12:$A$511,"&lt;="&amp;A311)+SUMIFS('Движения'!$E$9:$E$208,'Движения'!$A$9:$A$208,"&lt;="&amp;A311))</x:f>
      </x:c>
      <x:c r="M311" s="17" t="str">
        <x:f>IF(ISNUMBER(J311),IF(OR(I311="Выигрыш",I311="Проигрыш",I311="Продано"),F311,0),"")</x:f>
      </x:c>
    </x:row>
    <x:row r="312" ht="22" customHeight="1">
      <x:c r="A312" s="11"/>
      <x:c r="B312" s="9"/>
      <x:c r="C312" s="9"/>
      <x:c r="D312" s="9"/>
      <x:c r="E312" s="15"/>
      <x:c r="F312" s="16"/>
      <x:c r="G312" s="9"/>
      <x:c r="H312" s="9"/>
      <x:c r="I312" s="9"/>
      <x:c r="J312" s="17" t="str">
        <x:f>IF(OR(NOT(ISNUMBER(A312)),NOT(ISNUMBER(F312)),F312&lt;=0,I312=""),"",IF(I312="Ожидание","",IF(I312="Выигрыш",IF(AND(ISNUMBER(E312),E312&gt;=1),ROUND(F312*(E312-1),2),""),IF(I312="Проигрыш",-F312,IF(I312="Возврат",0,IF(I312="Продано",IF(AND(ISNUMBER(K312),K312&gt;=0),K312-F312,""),""))))))</x:f>
      </x:c>
      <x:c r="K312" s="16"/>
      <x:c r="L312" s="17" t="str">
        <x:f>IF(NOT(ISNUMBER(A312)),"",$B$4+SUMIFS($J$12:$J$511,$A$12:$A$511,"&lt;="&amp;A312)+SUMIFS('Движения'!$E$9:$E$208,'Движения'!$A$9:$A$208,"&lt;="&amp;A312))</x:f>
      </x:c>
      <x:c r="M312" s="17" t="str">
        <x:f>IF(ISNUMBER(J312),IF(OR(I312="Выигрыш",I312="Проигрыш",I312="Продано"),F312,0),"")</x:f>
      </x:c>
    </x:row>
    <x:row r="313" ht="22" customHeight="1">
      <x:c r="A313" s="11"/>
      <x:c r="B313" s="9"/>
      <x:c r="C313" s="9"/>
      <x:c r="D313" s="9"/>
      <x:c r="E313" s="15"/>
      <x:c r="F313" s="16"/>
      <x:c r="G313" s="9"/>
      <x:c r="H313" s="9"/>
      <x:c r="I313" s="9"/>
      <x:c r="J313" s="17" t="str">
        <x:f>IF(OR(NOT(ISNUMBER(A313)),NOT(ISNUMBER(F313)),F313&lt;=0,I313=""),"",IF(I313="Ожидание","",IF(I313="Выигрыш",IF(AND(ISNUMBER(E313),E313&gt;=1),ROUND(F313*(E313-1),2),""),IF(I313="Проигрыш",-F313,IF(I313="Возврат",0,IF(I313="Продано",IF(AND(ISNUMBER(K313),K313&gt;=0),K313-F313,""),""))))))</x:f>
      </x:c>
      <x:c r="K313" s="16"/>
      <x:c r="L313" s="17" t="str">
        <x:f>IF(NOT(ISNUMBER(A313)),"",$B$4+SUMIFS($J$12:$J$511,$A$12:$A$511,"&lt;="&amp;A313)+SUMIFS('Движения'!$E$9:$E$208,'Движения'!$A$9:$A$208,"&lt;="&amp;A313))</x:f>
      </x:c>
      <x:c r="M313" s="17" t="str">
        <x:f>IF(ISNUMBER(J313),IF(OR(I313="Выигрыш",I313="Проигрыш",I313="Продано"),F313,0),"")</x:f>
      </x:c>
    </x:row>
    <x:row r="314" ht="22" customHeight="1">
      <x:c r="A314" s="11"/>
      <x:c r="B314" s="9"/>
      <x:c r="C314" s="9"/>
      <x:c r="D314" s="9"/>
      <x:c r="E314" s="15"/>
      <x:c r="F314" s="16"/>
      <x:c r="G314" s="9"/>
      <x:c r="H314" s="9"/>
      <x:c r="I314" s="9"/>
      <x:c r="J314" s="17" t="str">
        <x:f>IF(OR(NOT(ISNUMBER(A314)),NOT(ISNUMBER(F314)),F314&lt;=0,I314=""),"",IF(I314="Ожидание","",IF(I314="Выигрыш",IF(AND(ISNUMBER(E314),E314&gt;=1),ROUND(F314*(E314-1),2),""),IF(I314="Проигрыш",-F314,IF(I314="Возврат",0,IF(I314="Продано",IF(AND(ISNUMBER(K314),K314&gt;=0),K314-F314,""),""))))))</x:f>
      </x:c>
      <x:c r="K314" s="16"/>
      <x:c r="L314" s="17" t="str">
        <x:f>IF(NOT(ISNUMBER(A314)),"",$B$4+SUMIFS($J$12:$J$511,$A$12:$A$511,"&lt;="&amp;A314)+SUMIFS('Движения'!$E$9:$E$208,'Движения'!$A$9:$A$208,"&lt;="&amp;A314))</x:f>
      </x:c>
      <x:c r="M314" s="17" t="str">
        <x:f>IF(ISNUMBER(J314),IF(OR(I314="Выигрыш",I314="Проигрыш",I314="Продано"),F314,0),"")</x:f>
      </x:c>
    </x:row>
    <x:row r="315" ht="22" customHeight="1">
      <x:c r="A315" s="11"/>
      <x:c r="B315" s="9"/>
      <x:c r="C315" s="9"/>
      <x:c r="D315" s="9"/>
      <x:c r="E315" s="15"/>
      <x:c r="F315" s="16"/>
      <x:c r="G315" s="9"/>
      <x:c r="H315" s="9"/>
      <x:c r="I315" s="9"/>
      <x:c r="J315" s="17" t="str">
        <x:f>IF(OR(NOT(ISNUMBER(A315)),NOT(ISNUMBER(F315)),F315&lt;=0,I315=""),"",IF(I315="Ожидание","",IF(I315="Выигрыш",IF(AND(ISNUMBER(E315),E315&gt;=1),ROUND(F315*(E315-1),2),""),IF(I315="Проигрыш",-F315,IF(I315="Возврат",0,IF(I315="Продано",IF(AND(ISNUMBER(K315),K315&gt;=0),K315-F315,""),""))))))</x:f>
      </x:c>
      <x:c r="K315" s="16"/>
      <x:c r="L315" s="17" t="str">
        <x:f>IF(NOT(ISNUMBER(A315)),"",$B$4+SUMIFS($J$12:$J$511,$A$12:$A$511,"&lt;="&amp;A315)+SUMIFS('Движения'!$E$9:$E$208,'Движения'!$A$9:$A$208,"&lt;="&amp;A315))</x:f>
      </x:c>
      <x:c r="M315" s="17" t="str">
        <x:f>IF(ISNUMBER(J315),IF(OR(I315="Выигрыш",I315="Проигрыш",I315="Продано"),F315,0),"")</x:f>
      </x:c>
    </x:row>
    <x:row r="316" ht="22" customHeight="1">
      <x:c r="A316" s="11"/>
      <x:c r="B316" s="9"/>
      <x:c r="C316" s="9"/>
      <x:c r="D316" s="9"/>
      <x:c r="E316" s="15"/>
      <x:c r="F316" s="16"/>
      <x:c r="G316" s="9"/>
      <x:c r="H316" s="9"/>
      <x:c r="I316" s="9"/>
      <x:c r="J316" s="17" t="str">
        <x:f>IF(OR(NOT(ISNUMBER(A316)),NOT(ISNUMBER(F316)),F316&lt;=0,I316=""),"",IF(I316="Ожидание","",IF(I316="Выигрыш",IF(AND(ISNUMBER(E316),E316&gt;=1),ROUND(F316*(E316-1),2),""),IF(I316="Проигрыш",-F316,IF(I316="Возврат",0,IF(I316="Продано",IF(AND(ISNUMBER(K316),K316&gt;=0),K316-F316,""),""))))))</x:f>
      </x:c>
      <x:c r="K316" s="16"/>
      <x:c r="L316" s="17" t="str">
        <x:f>IF(NOT(ISNUMBER(A316)),"",$B$4+SUMIFS($J$12:$J$511,$A$12:$A$511,"&lt;="&amp;A316)+SUMIFS('Движения'!$E$9:$E$208,'Движения'!$A$9:$A$208,"&lt;="&amp;A316))</x:f>
      </x:c>
      <x:c r="M316" s="17" t="str">
        <x:f>IF(ISNUMBER(J316),IF(OR(I316="Выигрыш",I316="Проигрыш",I316="Продано"),F316,0),"")</x:f>
      </x:c>
    </x:row>
    <x:row r="317" ht="22" customHeight="1">
      <x:c r="A317" s="11"/>
      <x:c r="B317" s="9"/>
      <x:c r="C317" s="9"/>
      <x:c r="D317" s="9"/>
      <x:c r="E317" s="15"/>
      <x:c r="F317" s="16"/>
      <x:c r="G317" s="9"/>
      <x:c r="H317" s="9"/>
      <x:c r="I317" s="9"/>
      <x:c r="J317" s="17" t="str">
        <x:f>IF(OR(NOT(ISNUMBER(A317)),NOT(ISNUMBER(F317)),F317&lt;=0,I317=""),"",IF(I317="Ожидание","",IF(I317="Выигрыш",IF(AND(ISNUMBER(E317),E317&gt;=1),ROUND(F317*(E317-1),2),""),IF(I317="Проигрыш",-F317,IF(I317="Возврат",0,IF(I317="Продано",IF(AND(ISNUMBER(K317),K317&gt;=0),K317-F317,""),""))))))</x:f>
      </x:c>
      <x:c r="K317" s="16"/>
      <x:c r="L317" s="17" t="str">
        <x:f>IF(NOT(ISNUMBER(A317)),"",$B$4+SUMIFS($J$12:$J$511,$A$12:$A$511,"&lt;="&amp;A317)+SUMIFS('Движения'!$E$9:$E$208,'Движения'!$A$9:$A$208,"&lt;="&amp;A317))</x:f>
      </x:c>
      <x:c r="M317" s="17" t="str">
        <x:f>IF(ISNUMBER(J317),IF(OR(I317="Выигрыш",I317="Проигрыш",I317="Продано"),F317,0),"")</x:f>
      </x:c>
    </x:row>
    <x:row r="318" ht="22" customHeight="1">
      <x:c r="A318" s="11"/>
      <x:c r="B318" s="9"/>
      <x:c r="C318" s="9"/>
      <x:c r="D318" s="9"/>
      <x:c r="E318" s="15"/>
      <x:c r="F318" s="16"/>
      <x:c r="G318" s="9"/>
      <x:c r="H318" s="9"/>
      <x:c r="I318" s="9"/>
      <x:c r="J318" s="17" t="str">
        <x:f>IF(OR(NOT(ISNUMBER(A318)),NOT(ISNUMBER(F318)),F318&lt;=0,I318=""),"",IF(I318="Ожидание","",IF(I318="Выигрыш",IF(AND(ISNUMBER(E318),E318&gt;=1),ROUND(F318*(E318-1),2),""),IF(I318="Проигрыш",-F318,IF(I318="Возврат",0,IF(I318="Продано",IF(AND(ISNUMBER(K318),K318&gt;=0),K318-F318,""),""))))))</x:f>
      </x:c>
      <x:c r="K318" s="16"/>
      <x:c r="L318" s="17" t="str">
        <x:f>IF(NOT(ISNUMBER(A318)),"",$B$4+SUMIFS($J$12:$J$511,$A$12:$A$511,"&lt;="&amp;A318)+SUMIFS('Движения'!$E$9:$E$208,'Движения'!$A$9:$A$208,"&lt;="&amp;A318))</x:f>
      </x:c>
      <x:c r="M318" s="17" t="str">
        <x:f>IF(ISNUMBER(J318),IF(OR(I318="Выигрыш",I318="Проигрыш",I318="Продано"),F318,0),"")</x:f>
      </x:c>
    </x:row>
    <x:row r="319" ht="22" customHeight="1">
      <x:c r="A319" s="11"/>
      <x:c r="B319" s="9"/>
      <x:c r="C319" s="9"/>
      <x:c r="D319" s="9"/>
      <x:c r="E319" s="15"/>
      <x:c r="F319" s="16"/>
      <x:c r="G319" s="9"/>
      <x:c r="H319" s="9"/>
      <x:c r="I319" s="9"/>
      <x:c r="J319" s="17" t="str">
        <x:f>IF(OR(NOT(ISNUMBER(A319)),NOT(ISNUMBER(F319)),F319&lt;=0,I319=""),"",IF(I319="Ожидание","",IF(I319="Выигрыш",IF(AND(ISNUMBER(E319),E319&gt;=1),ROUND(F319*(E319-1),2),""),IF(I319="Проигрыш",-F319,IF(I319="Возврат",0,IF(I319="Продано",IF(AND(ISNUMBER(K319),K319&gt;=0),K319-F319,""),""))))))</x:f>
      </x:c>
      <x:c r="K319" s="16"/>
      <x:c r="L319" s="17" t="str">
        <x:f>IF(NOT(ISNUMBER(A319)),"",$B$4+SUMIFS($J$12:$J$511,$A$12:$A$511,"&lt;="&amp;A319)+SUMIFS('Движения'!$E$9:$E$208,'Движения'!$A$9:$A$208,"&lt;="&amp;A319))</x:f>
      </x:c>
      <x:c r="M319" s="17" t="str">
        <x:f>IF(ISNUMBER(J319),IF(OR(I319="Выигрыш",I319="Проигрыш",I319="Продано"),F319,0),"")</x:f>
      </x:c>
    </x:row>
    <x:row r="320" ht="22" customHeight="1">
      <x:c r="A320" s="11"/>
      <x:c r="B320" s="9"/>
      <x:c r="C320" s="9"/>
      <x:c r="D320" s="9"/>
      <x:c r="E320" s="15"/>
      <x:c r="F320" s="16"/>
      <x:c r="G320" s="9"/>
      <x:c r="H320" s="9"/>
      <x:c r="I320" s="9"/>
      <x:c r="J320" s="17" t="str">
        <x:f>IF(OR(NOT(ISNUMBER(A320)),NOT(ISNUMBER(F320)),F320&lt;=0,I320=""),"",IF(I320="Ожидание","",IF(I320="Выигрыш",IF(AND(ISNUMBER(E320),E320&gt;=1),ROUND(F320*(E320-1),2),""),IF(I320="Проигрыш",-F320,IF(I320="Возврат",0,IF(I320="Продано",IF(AND(ISNUMBER(K320),K320&gt;=0),K320-F320,""),""))))))</x:f>
      </x:c>
      <x:c r="K320" s="16"/>
      <x:c r="L320" s="17" t="str">
        <x:f>IF(NOT(ISNUMBER(A320)),"",$B$4+SUMIFS($J$12:$J$511,$A$12:$A$511,"&lt;="&amp;A320)+SUMIFS('Движения'!$E$9:$E$208,'Движения'!$A$9:$A$208,"&lt;="&amp;A320))</x:f>
      </x:c>
      <x:c r="M320" s="17" t="str">
        <x:f>IF(ISNUMBER(J320),IF(OR(I320="Выигрыш",I320="Проигрыш",I320="Продано"),F320,0),"")</x:f>
      </x:c>
    </x:row>
    <x:row r="321" ht="22" customHeight="1">
      <x:c r="A321" s="11"/>
      <x:c r="B321" s="9"/>
      <x:c r="C321" s="9"/>
      <x:c r="D321" s="9"/>
      <x:c r="E321" s="15"/>
      <x:c r="F321" s="16"/>
      <x:c r="G321" s="9"/>
      <x:c r="H321" s="9"/>
      <x:c r="I321" s="9"/>
      <x:c r="J321" s="17" t="str">
        <x:f>IF(OR(NOT(ISNUMBER(A321)),NOT(ISNUMBER(F321)),F321&lt;=0,I321=""),"",IF(I321="Ожидание","",IF(I321="Выигрыш",IF(AND(ISNUMBER(E321),E321&gt;=1),ROUND(F321*(E321-1),2),""),IF(I321="Проигрыш",-F321,IF(I321="Возврат",0,IF(I321="Продано",IF(AND(ISNUMBER(K321),K321&gt;=0),K321-F321,""),""))))))</x:f>
      </x:c>
      <x:c r="K321" s="16"/>
      <x:c r="L321" s="17" t="str">
        <x:f>IF(NOT(ISNUMBER(A321)),"",$B$4+SUMIFS($J$12:$J$511,$A$12:$A$511,"&lt;="&amp;A321)+SUMIFS('Движения'!$E$9:$E$208,'Движения'!$A$9:$A$208,"&lt;="&amp;A321))</x:f>
      </x:c>
      <x:c r="M321" s="17" t="str">
        <x:f>IF(ISNUMBER(J321),IF(OR(I321="Выигрыш",I321="Проигрыш",I321="Продано"),F321,0),"")</x:f>
      </x:c>
    </x:row>
    <x:row r="322" ht="22" customHeight="1">
      <x:c r="A322" s="11"/>
      <x:c r="B322" s="9"/>
      <x:c r="C322" s="9"/>
      <x:c r="D322" s="9"/>
      <x:c r="E322" s="15"/>
      <x:c r="F322" s="16"/>
      <x:c r="G322" s="9"/>
      <x:c r="H322" s="9"/>
      <x:c r="I322" s="9"/>
      <x:c r="J322" s="17" t="str">
        <x:f>IF(OR(NOT(ISNUMBER(A322)),NOT(ISNUMBER(F322)),F322&lt;=0,I322=""),"",IF(I322="Ожидание","",IF(I322="Выигрыш",IF(AND(ISNUMBER(E322),E322&gt;=1),ROUND(F322*(E322-1),2),""),IF(I322="Проигрыш",-F322,IF(I322="Возврат",0,IF(I322="Продано",IF(AND(ISNUMBER(K322),K322&gt;=0),K322-F322,""),""))))))</x:f>
      </x:c>
      <x:c r="K322" s="16"/>
      <x:c r="L322" s="17" t="str">
        <x:f>IF(NOT(ISNUMBER(A322)),"",$B$4+SUMIFS($J$12:$J$511,$A$12:$A$511,"&lt;="&amp;A322)+SUMIFS('Движения'!$E$9:$E$208,'Движения'!$A$9:$A$208,"&lt;="&amp;A322))</x:f>
      </x:c>
      <x:c r="M322" s="17" t="str">
        <x:f>IF(ISNUMBER(J322),IF(OR(I322="Выигрыш",I322="Проигрыш",I322="Продано"),F322,0),"")</x:f>
      </x:c>
    </x:row>
    <x:row r="323" ht="22" customHeight="1">
      <x:c r="A323" s="11"/>
      <x:c r="B323" s="9"/>
      <x:c r="C323" s="9"/>
      <x:c r="D323" s="9"/>
      <x:c r="E323" s="15"/>
      <x:c r="F323" s="16"/>
      <x:c r="G323" s="9"/>
      <x:c r="H323" s="9"/>
      <x:c r="I323" s="9"/>
      <x:c r="J323" s="17" t="str">
        <x:f>IF(OR(NOT(ISNUMBER(A323)),NOT(ISNUMBER(F323)),F323&lt;=0,I323=""),"",IF(I323="Ожидание","",IF(I323="Выигрыш",IF(AND(ISNUMBER(E323),E323&gt;=1),ROUND(F323*(E323-1),2),""),IF(I323="Проигрыш",-F323,IF(I323="Возврат",0,IF(I323="Продано",IF(AND(ISNUMBER(K323),K323&gt;=0),K323-F323,""),""))))))</x:f>
      </x:c>
      <x:c r="K323" s="16"/>
      <x:c r="L323" s="17" t="str">
        <x:f>IF(NOT(ISNUMBER(A323)),"",$B$4+SUMIFS($J$12:$J$511,$A$12:$A$511,"&lt;="&amp;A323)+SUMIFS('Движения'!$E$9:$E$208,'Движения'!$A$9:$A$208,"&lt;="&amp;A323))</x:f>
      </x:c>
      <x:c r="M323" s="17" t="str">
        <x:f>IF(ISNUMBER(J323),IF(OR(I323="Выигрыш",I323="Проигрыш",I323="Продано"),F323,0),"")</x:f>
      </x:c>
    </x:row>
    <x:row r="324" ht="22" customHeight="1">
      <x:c r="A324" s="11"/>
      <x:c r="B324" s="9"/>
      <x:c r="C324" s="9"/>
      <x:c r="D324" s="9"/>
      <x:c r="E324" s="15"/>
      <x:c r="F324" s="16"/>
      <x:c r="G324" s="9"/>
      <x:c r="H324" s="9"/>
      <x:c r="I324" s="9"/>
      <x:c r="J324" s="17" t="str">
        <x:f>IF(OR(NOT(ISNUMBER(A324)),NOT(ISNUMBER(F324)),F324&lt;=0,I324=""),"",IF(I324="Ожидание","",IF(I324="Выигрыш",IF(AND(ISNUMBER(E324),E324&gt;=1),ROUND(F324*(E324-1),2),""),IF(I324="Проигрыш",-F324,IF(I324="Возврат",0,IF(I324="Продано",IF(AND(ISNUMBER(K324),K324&gt;=0),K324-F324,""),""))))))</x:f>
      </x:c>
      <x:c r="K324" s="16"/>
      <x:c r="L324" s="17" t="str">
        <x:f>IF(NOT(ISNUMBER(A324)),"",$B$4+SUMIFS($J$12:$J$511,$A$12:$A$511,"&lt;="&amp;A324)+SUMIFS('Движения'!$E$9:$E$208,'Движения'!$A$9:$A$208,"&lt;="&amp;A324))</x:f>
      </x:c>
      <x:c r="M324" s="17" t="str">
        <x:f>IF(ISNUMBER(J324),IF(OR(I324="Выигрыш",I324="Проигрыш",I324="Продано"),F324,0),"")</x:f>
      </x:c>
    </x:row>
    <x:row r="325" ht="22" customHeight="1">
      <x:c r="A325" s="11"/>
      <x:c r="B325" s="9"/>
      <x:c r="C325" s="9"/>
      <x:c r="D325" s="9"/>
      <x:c r="E325" s="15"/>
      <x:c r="F325" s="16"/>
      <x:c r="G325" s="9"/>
      <x:c r="H325" s="9"/>
      <x:c r="I325" s="9"/>
      <x:c r="J325" s="17" t="str">
        <x:f>IF(OR(NOT(ISNUMBER(A325)),NOT(ISNUMBER(F325)),F325&lt;=0,I325=""),"",IF(I325="Ожидание","",IF(I325="Выигрыш",IF(AND(ISNUMBER(E325),E325&gt;=1),ROUND(F325*(E325-1),2),""),IF(I325="Проигрыш",-F325,IF(I325="Возврат",0,IF(I325="Продано",IF(AND(ISNUMBER(K325),K325&gt;=0),K325-F325,""),""))))))</x:f>
      </x:c>
      <x:c r="K325" s="16"/>
      <x:c r="L325" s="17" t="str">
        <x:f>IF(NOT(ISNUMBER(A325)),"",$B$4+SUMIFS($J$12:$J$511,$A$12:$A$511,"&lt;="&amp;A325)+SUMIFS('Движения'!$E$9:$E$208,'Движения'!$A$9:$A$208,"&lt;="&amp;A325))</x:f>
      </x:c>
      <x:c r="M325" s="17" t="str">
        <x:f>IF(ISNUMBER(J325),IF(OR(I325="Выигрыш",I325="Проигрыш",I325="Продано"),F325,0),"")</x:f>
      </x:c>
    </x:row>
    <x:row r="326" ht="22" customHeight="1">
      <x:c r="A326" s="11"/>
      <x:c r="B326" s="9"/>
      <x:c r="C326" s="9"/>
      <x:c r="D326" s="9"/>
      <x:c r="E326" s="15"/>
      <x:c r="F326" s="16"/>
      <x:c r="G326" s="9"/>
      <x:c r="H326" s="9"/>
      <x:c r="I326" s="9"/>
      <x:c r="J326" s="17" t="str">
        <x:f>IF(OR(NOT(ISNUMBER(A326)),NOT(ISNUMBER(F326)),F326&lt;=0,I326=""),"",IF(I326="Ожидание","",IF(I326="Выигрыш",IF(AND(ISNUMBER(E326),E326&gt;=1),ROUND(F326*(E326-1),2),""),IF(I326="Проигрыш",-F326,IF(I326="Возврат",0,IF(I326="Продано",IF(AND(ISNUMBER(K326),K326&gt;=0),K326-F326,""),""))))))</x:f>
      </x:c>
      <x:c r="K326" s="16"/>
      <x:c r="L326" s="17" t="str">
        <x:f>IF(NOT(ISNUMBER(A326)),"",$B$4+SUMIFS($J$12:$J$511,$A$12:$A$511,"&lt;="&amp;A326)+SUMIFS('Движения'!$E$9:$E$208,'Движения'!$A$9:$A$208,"&lt;="&amp;A326))</x:f>
      </x:c>
      <x:c r="M326" s="17" t="str">
        <x:f>IF(ISNUMBER(J326),IF(OR(I326="Выигрыш",I326="Проигрыш",I326="Продано"),F326,0),"")</x:f>
      </x:c>
    </x:row>
    <x:row r="327" ht="22" customHeight="1">
      <x:c r="A327" s="11"/>
      <x:c r="B327" s="9"/>
      <x:c r="C327" s="9"/>
      <x:c r="D327" s="9"/>
      <x:c r="E327" s="15"/>
      <x:c r="F327" s="16"/>
      <x:c r="G327" s="9"/>
      <x:c r="H327" s="9"/>
      <x:c r="I327" s="9"/>
      <x:c r="J327" s="17" t="str">
        <x:f>IF(OR(NOT(ISNUMBER(A327)),NOT(ISNUMBER(F327)),F327&lt;=0,I327=""),"",IF(I327="Ожидание","",IF(I327="Выигрыш",IF(AND(ISNUMBER(E327),E327&gt;=1),ROUND(F327*(E327-1),2),""),IF(I327="Проигрыш",-F327,IF(I327="Возврат",0,IF(I327="Продано",IF(AND(ISNUMBER(K327),K327&gt;=0),K327-F327,""),""))))))</x:f>
      </x:c>
      <x:c r="K327" s="16"/>
      <x:c r="L327" s="17" t="str">
        <x:f>IF(NOT(ISNUMBER(A327)),"",$B$4+SUMIFS($J$12:$J$511,$A$12:$A$511,"&lt;="&amp;A327)+SUMIFS('Движения'!$E$9:$E$208,'Движения'!$A$9:$A$208,"&lt;="&amp;A327))</x:f>
      </x:c>
      <x:c r="M327" s="17" t="str">
        <x:f>IF(ISNUMBER(J327),IF(OR(I327="Выигрыш",I327="Проигрыш",I327="Продано"),F327,0),"")</x:f>
      </x:c>
    </x:row>
    <x:row r="328" ht="22" customHeight="1">
      <x:c r="A328" s="11"/>
      <x:c r="B328" s="9"/>
      <x:c r="C328" s="9"/>
      <x:c r="D328" s="9"/>
      <x:c r="E328" s="15"/>
      <x:c r="F328" s="16"/>
      <x:c r="G328" s="9"/>
      <x:c r="H328" s="9"/>
      <x:c r="I328" s="9"/>
      <x:c r="J328" s="17" t="str">
        <x:f>IF(OR(NOT(ISNUMBER(A328)),NOT(ISNUMBER(F328)),F328&lt;=0,I328=""),"",IF(I328="Ожидание","",IF(I328="Выигрыш",IF(AND(ISNUMBER(E328),E328&gt;=1),ROUND(F328*(E328-1),2),""),IF(I328="Проигрыш",-F328,IF(I328="Возврат",0,IF(I328="Продано",IF(AND(ISNUMBER(K328),K328&gt;=0),K328-F328,""),""))))))</x:f>
      </x:c>
      <x:c r="K328" s="16"/>
      <x:c r="L328" s="17" t="str">
        <x:f>IF(NOT(ISNUMBER(A328)),"",$B$4+SUMIFS($J$12:$J$511,$A$12:$A$511,"&lt;="&amp;A328)+SUMIFS('Движения'!$E$9:$E$208,'Движения'!$A$9:$A$208,"&lt;="&amp;A328))</x:f>
      </x:c>
      <x:c r="M328" s="17" t="str">
        <x:f>IF(ISNUMBER(J328),IF(OR(I328="Выигрыш",I328="Проигрыш",I328="Продано"),F328,0),"")</x:f>
      </x:c>
    </x:row>
    <x:row r="329" ht="22" customHeight="1">
      <x:c r="A329" s="11"/>
      <x:c r="B329" s="9"/>
      <x:c r="C329" s="9"/>
      <x:c r="D329" s="9"/>
      <x:c r="E329" s="15"/>
      <x:c r="F329" s="16"/>
      <x:c r="G329" s="9"/>
      <x:c r="H329" s="9"/>
      <x:c r="I329" s="9"/>
      <x:c r="J329" s="17" t="str">
        <x:f>IF(OR(NOT(ISNUMBER(A329)),NOT(ISNUMBER(F329)),F329&lt;=0,I329=""),"",IF(I329="Ожидание","",IF(I329="Выигрыш",IF(AND(ISNUMBER(E329),E329&gt;=1),ROUND(F329*(E329-1),2),""),IF(I329="Проигрыш",-F329,IF(I329="Возврат",0,IF(I329="Продано",IF(AND(ISNUMBER(K329),K329&gt;=0),K329-F329,""),""))))))</x:f>
      </x:c>
      <x:c r="K329" s="16"/>
      <x:c r="L329" s="17" t="str">
        <x:f>IF(NOT(ISNUMBER(A329)),"",$B$4+SUMIFS($J$12:$J$511,$A$12:$A$511,"&lt;="&amp;A329)+SUMIFS('Движения'!$E$9:$E$208,'Движения'!$A$9:$A$208,"&lt;="&amp;A329))</x:f>
      </x:c>
      <x:c r="M329" s="17" t="str">
        <x:f>IF(ISNUMBER(J329),IF(OR(I329="Выигрыш",I329="Проигрыш",I329="Продано"),F329,0),"")</x:f>
      </x:c>
    </x:row>
    <x:row r="330" ht="22" customHeight="1">
      <x:c r="A330" s="11"/>
      <x:c r="B330" s="9"/>
      <x:c r="C330" s="9"/>
      <x:c r="D330" s="9"/>
      <x:c r="E330" s="15"/>
      <x:c r="F330" s="16"/>
      <x:c r="G330" s="9"/>
      <x:c r="H330" s="9"/>
      <x:c r="I330" s="9"/>
      <x:c r="J330" s="17" t="str">
        <x:f>IF(OR(NOT(ISNUMBER(A330)),NOT(ISNUMBER(F330)),F330&lt;=0,I330=""),"",IF(I330="Ожидание","",IF(I330="Выигрыш",IF(AND(ISNUMBER(E330),E330&gt;=1),ROUND(F330*(E330-1),2),""),IF(I330="Проигрыш",-F330,IF(I330="Возврат",0,IF(I330="Продано",IF(AND(ISNUMBER(K330),K330&gt;=0),K330-F330,""),""))))))</x:f>
      </x:c>
      <x:c r="K330" s="16"/>
      <x:c r="L330" s="17" t="str">
        <x:f>IF(NOT(ISNUMBER(A330)),"",$B$4+SUMIFS($J$12:$J$511,$A$12:$A$511,"&lt;="&amp;A330)+SUMIFS('Движения'!$E$9:$E$208,'Движения'!$A$9:$A$208,"&lt;="&amp;A330))</x:f>
      </x:c>
      <x:c r="M330" s="17" t="str">
        <x:f>IF(ISNUMBER(J330),IF(OR(I330="Выигрыш",I330="Проигрыш",I330="Продано"),F330,0),"")</x:f>
      </x:c>
    </x:row>
    <x:row r="331" ht="22" customHeight="1">
      <x:c r="A331" s="11"/>
      <x:c r="B331" s="9"/>
      <x:c r="C331" s="9"/>
      <x:c r="D331" s="9"/>
      <x:c r="E331" s="15"/>
      <x:c r="F331" s="16"/>
      <x:c r="G331" s="9"/>
      <x:c r="H331" s="9"/>
      <x:c r="I331" s="9"/>
      <x:c r="J331" s="17" t="str">
        <x:f>IF(OR(NOT(ISNUMBER(A331)),NOT(ISNUMBER(F331)),F331&lt;=0,I331=""),"",IF(I331="Ожидание","",IF(I331="Выигрыш",IF(AND(ISNUMBER(E331),E331&gt;=1),ROUND(F331*(E331-1),2),""),IF(I331="Проигрыш",-F331,IF(I331="Возврат",0,IF(I331="Продано",IF(AND(ISNUMBER(K331),K331&gt;=0),K331-F331,""),""))))))</x:f>
      </x:c>
      <x:c r="K331" s="16"/>
      <x:c r="L331" s="17" t="str">
        <x:f>IF(NOT(ISNUMBER(A331)),"",$B$4+SUMIFS($J$12:$J$511,$A$12:$A$511,"&lt;="&amp;A331)+SUMIFS('Движения'!$E$9:$E$208,'Движения'!$A$9:$A$208,"&lt;="&amp;A331))</x:f>
      </x:c>
      <x:c r="M331" s="17" t="str">
        <x:f>IF(ISNUMBER(J331),IF(OR(I331="Выигрыш",I331="Проигрыш",I331="Продано"),F331,0),"")</x:f>
      </x:c>
    </x:row>
    <x:row r="332" ht="22" customHeight="1">
      <x:c r="A332" s="11"/>
      <x:c r="B332" s="9"/>
      <x:c r="C332" s="9"/>
      <x:c r="D332" s="9"/>
      <x:c r="E332" s="15"/>
      <x:c r="F332" s="16"/>
      <x:c r="G332" s="9"/>
      <x:c r="H332" s="9"/>
      <x:c r="I332" s="9"/>
      <x:c r="J332" s="17" t="str">
        <x:f>IF(OR(NOT(ISNUMBER(A332)),NOT(ISNUMBER(F332)),F332&lt;=0,I332=""),"",IF(I332="Ожидание","",IF(I332="Выигрыш",IF(AND(ISNUMBER(E332),E332&gt;=1),ROUND(F332*(E332-1),2),""),IF(I332="Проигрыш",-F332,IF(I332="Возврат",0,IF(I332="Продано",IF(AND(ISNUMBER(K332),K332&gt;=0),K332-F332,""),""))))))</x:f>
      </x:c>
      <x:c r="K332" s="16"/>
      <x:c r="L332" s="17" t="str">
        <x:f>IF(NOT(ISNUMBER(A332)),"",$B$4+SUMIFS($J$12:$J$511,$A$12:$A$511,"&lt;="&amp;A332)+SUMIFS('Движения'!$E$9:$E$208,'Движения'!$A$9:$A$208,"&lt;="&amp;A332))</x:f>
      </x:c>
      <x:c r="M332" s="17" t="str">
        <x:f>IF(ISNUMBER(J332),IF(OR(I332="Выигрыш",I332="Проигрыш",I332="Продано"),F332,0),"")</x:f>
      </x:c>
    </x:row>
    <x:row r="333" ht="22" customHeight="1">
      <x:c r="A333" s="11"/>
      <x:c r="B333" s="9"/>
      <x:c r="C333" s="9"/>
      <x:c r="D333" s="9"/>
      <x:c r="E333" s="15"/>
      <x:c r="F333" s="16"/>
      <x:c r="G333" s="9"/>
      <x:c r="H333" s="9"/>
      <x:c r="I333" s="9"/>
      <x:c r="J333" s="17" t="str">
        <x:f>IF(OR(NOT(ISNUMBER(A333)),NOT(ISNUMBER(F333)),F333&lt;=0,I333=""),"",IF(I333="Ожидание","",IF(I333="Выигрыш",IF(AND(ISNUMBER(E333),E333&gt;=1),ROUND(F333*(E333-1),2),""),IF(I333="Проигрыш",-F333,IF(I333="Возврат",0,IF(I333="Продано",IF(AND(ISNUMBER(K333),K333&gt;=0),K333-F333,""),""))))))</x:f>
      </x:c>
      <x:c r="K333" s="16"/>
      <x:c r="L333" s="17" t="str">
        <x:f>IF(NOT(ISNUMBER(A333)),"",$B$4+SUMIFS($J$12:$J$511,$A$12:$A$511,"&lt;="&amp;A333)+SUMIFS('Движения'!$E$9:$E$208,'Движения'!$A$9:$A$208,"&lt;="&amp;A333))</x:f>
      </x:c>
      <x:c r="M333" s="17" t="str">
        <x:f>IF(ISNUMBER(J333),IF(OR(I333="Выигрыш",I333="Проигрыш",I333="Продано"),F333,0),"")</x:f>
      </x:c>
    </x:row>
    <x:row r="334" ht="22" customHeight="1">
      <x:c r="A334" s="11"/>
      <x:c r="B334" s="9"/>
      <x:c r="C334" s="9"/>
      <x:c r="D334" s="9"/>
      <x:c r="E334" s="15"/>
      <x:c r="F334" s="16"/>
      <x:c r="G334" s="9"/>
      <x:c r="H334" s="9"/>
      <x:c r="I334" s="9"/>
      <x:c r="J334" s="17" t="str">
        <x:f>IF(OR(NOT(ISNUMBER(A334)),NOT(ISNUMBER(F334)),F334&lt;=0,I334=""),"",IF(I334="Ожидание","",IF(I334="Выигрыш",IF(AND(ISNUMBER(E334),E334&gt;=1),ROUND(F334*(E334-1),2),""),IF(I334="Проигрыш",-F334,IF(I334="Возврат",0,IF(I334="Продано",IF(AND(ISNUMBER(K334),K334&gt;=0),K334-F334,""),""))))))</x:f>
      </x:c>
      <x:c r="K334" s="16"/>
      <x:c r="L334" s="17" t="str">
        <x:f>IF(NOT(ISNUMBER(A334)),"",$B$4+SUMIFS($J$12:$J$511,$A$12:$A$511,"&lt;="&amp;A334)+SUMIFS('Движения'!$E$9:$E$208,'Движения'!$A$9:$A$208,"&lt;="&amp;A334))</x:f>
      </x:c>
      <x:c r="M334" s="17" t="str">
        <x:f>IF(ISNUMBER(J334),IF(OR(I334="Выигрыш",I334="Проигрыш",I334="Продано"),F334,0),"")</x:f>
      </x:c>
    </x:row>
    <x:row r="335" ht="22" customHeight="1">
      <x:c r="A335" s="11"/>
      <x:c r="B335" s="9"/>
      <x:c r="C335" s="9"/>
      <x:c r="D335" s="9"/>
      <x:c r="E335" s="15"/>
      <x:c r="F335" s="16"/>
      <x:c r="G335" s="9"/>
      <x:c r="H335" s="9"/>
      <x:c r="I335" s="9"/>
      <x:c r="J335" s="17" t="str">
        <x:f>IF(OR(NOT(ISNUMBER(A335)),NOT(ISNUMBER(F335)),F335&lt;=0,I335=""),"",IF(I335="Ожидание","",IF(I335="Выигрыш",IF(AND(ISNUMBER(E335),E335&gt;=1),ROUND(F335*(E335-1),2),""),IF(I335="Проигрыш",-F335,IF(I335="Возврат",0,IF(I335="Продано",IF(AND(ISNUMBER(K335),K335&gt;=0),K335-F335,""),""))))))</x:f>
      </x:c>
      <x:c r="K335" s="16"/>
      <x:c r="L335" s="17" t="str">
        <x:f>IF(NOT(ISNUMBER(A335)),"",$B$4+SUMIFS($J$12:$J$511,$A$12:$A$511,"&lt;="&amp;A335)+SUMIFS('Движения'!$E$9:$E$208,'Движения'!$A$9:$A$208,"&lt;="&amp;A335))</x:f>
      </x:c>
      <x:c r="M335" s="17" t="str">
        <x:f>IF(ISNUMBER(J335),IF(OR(I335="Выигрыш",I335="Проигрыш",I335="Продано"),F335,0),"")</x:f>
      </x:c>
    </x:row>
    <x:row r="336" ht="22" customHeight="1">
      <x:c r="A336" s="11"/>
      <x:c r="B336" s="9"/>
      <x:c r="C336" s="9"/>
      <x:c r="D336" s="9"/>
      <x:c r="E336" s="15"/>
      <x:c r="F336" s="16"/>
      <x:c r="G336" s="9"/>
      <x:c r="H336" s="9"/>
      <x:c r="I336" s="9"/>
      <x:c r="J336" s="17" t="str">
        <x:f>IF(OR(NOT(ISNUMBER(A336)),NOT(ISNUMBER(F336)),F336&lt;=0,I336=""),"",IF(I336="Ожидание","",IF(I336="Выигрыш",IF(AND(ISNUMBER(E336),E336&gt;=1),ROUND(F336*(E336-1),2),""),IF(I336="Проигрыш",-F336,IF(I336="Возврат",0,IF(I336="Продано",IF(AND(ISNUMBER(K336),K336&gt;=0),K336-F336,""),""))))))</x:f>
      </x:c>
      <x:c r="K336" s="16"/>
      <x:c r="L336" s="17" t="str">
        <x:f>IF(NOT(ISNUMBER(A336)),"",$B$4+SUMIFS($J$12:$J$511,$A$12:$A$511,"&lt;="&amp;A336)+SUMIFS('Движения'!$E$9:$E$208,'Движения'!$A$9:$A$208,"&lt;="&amp;A336))</x:f>
      </x:c>
      <x:c r="M336" s="17" t="str">
        <x:f>IF(ISNUMBER(J336),IF(OR(I336="Выигрыш",I336="Проигрыш",I336="Продано"),F336,0),"")</x:f>
      </x:c>
    </x:row>
    <x:row r="337" ht="22" customHeight="1">
      <x:c r="A337" s="11"/>
      <x:c r="B337" s="9"/>
      <x:c r="C337" s="9"/>
      <x:c r="D337" s="9"/>
      <x:c r="E337" s="15"/>
      <x:c r="F337" s="16"/>
      <x:c r="G337" s="9"/>
      <x:c r="H337" s="9"/>
      <x:c r="I337" s="9"/>
      <x:c r="J337" s="17" t="str">
        <x:f>IF(OR(NOT(ISNUMBER(A337)),NOT(ISNUMBER(F337)),F337&lt;=0,I337=""),"",IF(I337="Ожидание","",IF(I337="Выигрыш",IF(AND(ISNUMBER(E337),E337&gt;=1),ROUND(F337*(E337-1),2),""),IF(I337="Проигрыш",-F337,IF(I337="Возврат",0,IF(I337="Продано",IF(AND(ISNUMBER(K337),K337&gt;=0),K337-F337,""),""))))))</x:f>
      </x:c>
      <x:c r="K337" s="16"/>
      <x:c r="L337" s="17" t="str">
        <x:f>IF(NOT(ISNUMBER(A337)),"",$B$4+SUMIFS($J$12:$J$511,$A$12:$A$511,"&lt;="&amp;A337)+SUMIFS('Движения'!$E$9:$E$208,'Движения'!$A$9:$A$208,"&lt;="&amp;A337))</x:f>
      </x:c>
      <x:c r="M337" s="17" t="str">
        <x:f>IF(ISNUMBER(J337),IF(OR(I337="Выигрыш",I337="Проигрыш",I337="Продано"),F337,0),"")</x:f>
      </x:c>
    </x:row>
    <x:row r="338" ht="22" customHeight="1">
      <x:c r="A338" s="11"/>
      <x:c r="B338" s="9"/>
      <x:c r="C338" s="9"/>
      <x:c r="D338" s="9"/>
      <x:c r="E338" s="15"/>
      <x:c r="F338" s="16"/>
      <x:c r="G338" s="9"/>
      <x:c r="H338" s="9"/>
      <x:c r="I338" s="9"/>
      <x:c r="J338" s="17" t="str">
        <x:f>IF(OR(NOT(ISNUMBER(A338)),NOT(ISNUMBER(F338)),F338&lt;=0,I338=""),"",IF(I338="Ожидание","",IF(I338="Выигрыш",IF(AND(ISNUMBER(E338),E338&gt;=1),ROUND(F338*(E338-1),2),""),IF(I338="Проигрыш",-F338,IF(I338="Возврат",0,IF(I338="Продано",IF(AND(ISNUMBER(K338),K338&gt;=0),K338-F338,""),""))))))</x:f>
      </x:c>
      <x:c r="K338" s="16"/>
      <x:c r="L338" s="17" t="str">
        <x:f>IF(NOT(ISNUMBER(A338)),"",$B$4+SUMIFS($J$12:$J$511,$A$12:$A$511,"&lt;="&amp;A338)+SUMIFS('Движения'!$E$9:$E$208,'Движения'!$A$9:$A$208,"&lt;="&amp;A338))</x:f>
      </x:c>
      <x:c r="M338" s="17" t="str">
        <x:f>IF(ISNUMBER(J338),IF(OR(I338="Выигрыш",I338="Проигрыш",I338="Продано"),F338,0),"")</x:f>
      </x:c>
    </x:row>
    <x:row r="339" ht="22" customHeight="1">
      <x:c r="A339" s="11"/>
      <x:c r="B339" s="9"/>
      <x:c r="C339" s="9"/>
      <x:c r="D339" s="9"/>
      <x:c r="E339" s="15"/>
      <x:c r="F339" s="16"/>
      <x:c r="G339" s="9"/>
      <x:c r="H339" s="9"/>
      <x:c r="I339" s="9"/>
      <x:c r="J339" s="17" t="str">
        <x:f>IF(OR(NOT(ISNUMBER(A339)),NOT(ISNUMBER(F339)),F339&lt;=0,I339=""),"",IF(I339="Ожидание","",IF(I339="Выигрыш",IF(AND(ISNUMBER(E339),E339&gt;=1),ROUND(F339*(E339-1),2),""),IF(I339="Проигрыш",-F339,IF(I339="Возврат",0,IF(I339="Продано",IF(AND(ISNUMBER(K339),K339&gt;=0),K339-F339,""),""))))))</x:f>
      </x:c>
      <x:c r="K339" s="16"/>
      <x:c r="L339" s="17" t="str">
        <x:f>IF(NOT(ISNUMBER(A339)),"",$B$4+SUMIFS($J$12:$J$511,$A$12:$A$511,"&lt;="&amp;A339)+SUMIFS('Движения'!$E$9:$E$208,'Движения'!$A$9:$A$208,"&lt;="&amp;A339))</x:f>
      </x:c>
      <x:c r="M339" s="17" t="str">
        <x:f>IF(ISNUMBER(J339),IF(OR(I339="Выигрыш",I339="Проигрыш",I339="Продано"),F339,0),"")</x:f>
      </x:c>
    </x:row>
    <x:row r="340" ht="22" customHeight="1">
      <x:c r="A340" s="11"/>
      <x:c r="B340" s="9"/>
      <x:c r="C340" s="9"/>
      <x:c r="D340" s="9"/>
      <x:c r="E340" s="15"/>
      <x:c r="F340" s="16"/>
      <x:c r="G340" s="9"/>
      <x:c r="H340" s="9"/>
      <x:c r="I340" s="9"/>
      <x:c r="J340" s="17" t="str">
        <x:f>IF(OR(NOT(ISNUMBER(A340)),NOT(ISNUMBER(F340)),F340&lt;=0,I340=""),"",IF(I340="Ожидание","",IF(I340="Выигрыш",IF(AND(ISNUMBER(E340),E340&gt;=1),ROUND(F340*(E340-1),2),""),IF(I340="Проигрыш",-F340,IF(I340="Возврат",0,IF(I340="Продано",IF(AND(ISNUMBER(K340),K340&gt;=0),K340-F340,""),""))))))</x:f>
      </x:c>
      <x:c r="K340" s="16"/>
      <x:c r="L340" s="17" t="str">
        <x:f>IF(NOT(ISNUMBER(A340)),"",$B$4+SUMIFS($J$12:$J$511,$A$12:$A$511,"&lt;="&amp;A340)+SUMIFS('Движения'!$E$9:$E$208,'Движения'!$A$9:$A$208,"&lt;="&amp;A340))</x:f>
      </x:c>
      <x:c r="M340" s="17" t="str">
        <x:f>IF(ISNUMBER(J340),IF(OR(I340="Выигрыш",I340="Проигрыш",I340="Продано"),F340,0),"")</x:f>
      </x:c>
    </x:row>
    <x:row r="341" ht="22" customHeight="1">
      <x:c r="A341" s="11"/>
      <x:c r="B341" s="9"/>
      <x:c r="C341" s="9"/>
      <x:c r="D341" s="9"/>
      <x:c r="E341" s="15"/>
      <x:c r="F341" s="16"/>
      <x:c r="G341" s="9"/>
      <x:c r="H341" s="9"/>
      <x:c r="I341" s="9"/>
      <x:c r="J341" s="17" t="str">
        <x:f>IF(OR(NOT(ISNUMBER(A341)),NOT(ISNUMBER(F341)),F341&lt;=0,I341=""),"",IF(I341="Ожидание","",IF(I341="Выигрыш",IF(AND(ISNUMBER(E341),E341&gt;=1),ROUND(F341*(E341-1),2),""),IF(I341="Проигрыш",-F341,IF(I341="Возврат",0,IF(I341="Продано",IF(AND(ISNUMBER(K341),K341&gt;=0),K341-F341,""),""))))))</x:f>
      </x:c>
      <x:c r="K341" s="16"/>
      <x:c r="L341" s="17" t="str">
        <x:f>IF(NOT(ISNUMBER(A341)),"",$B$4+SUMIFS($J$12:$J$511,$A$12:$A$511,"&lt;="&amp;A341)+SUMIFS('Движения'!$E$9:$E$208,'Движения'!$A$9:$A$208,"&lt;="&amp;A341))</x:f>
      </x:c>
      <x:c r="M341" s="17" t="str">
        <x:f>IF(ISNUMBER(J341),IF(OR(I341="Выигрыш",I341="Проигрыш",I341="Продано"),F341,0),"")</x:f>
      </x:c>
    </x:row>
    <x:row r="342" ht="22" customHeight="1">
      <x:c r="A342" s="11"/>
      <x:c r="B342" s="9"/>
      <x:c r="C342" s="9"/>
      <x:c r="D342" s="9"/>
      <x:c r="E342" s="15"/>
      <x:c r="F342" s="16"/>
      <x:c r="G342" s="9"/>
      <x:c r="H342" s="9"/>
      <x:c r="I342" s="9"/>
      <x:c r="J342" s="17" t="str">
        <x:f>IF(OR(NOT(ISNUMBER(A342)),NOT(ISNUMBER(F342)),F342&lt;=0,I342=""),"",IF(I342="Ожидание","",IF(I342="Выигрыш",IF(AND(ISNUMBER(E342),E342&gt;=1),ROUND(F342*(E342-1),2),""),IF(I342="Проигрыш",-F342,IF(I342="Возврат",0,IF(I342="Продано",IF(AND(ISNUMBER(K342),K342&gt;=0),K342-F342,""),""))))))</x:f>
      </x:c>
      <x:c r="K342" s="16"/>
      <x:c r="L342" s="17" t="str">
        <x:f>IF(NOT(ISNUMBER(A342)),"",$B$4+SUMIFS($J$12:$J$511,$A$12:$A$511,"&lt;="&amp;A342)+SUMIFS('Движения'!$E$9:$E$208,'Движения'!$A$9:$A$208,"&lt;="&amp;A342))</x:f>
      </x:c>
      <x:c r="M342" s="17" t="str">
        <x:f>IF(ISNUMBER(J342),IF(OR(I342="Выигрыш",I342="Проигрыш",I342="Продано"),F342,0),"")</x:f>
      </x:c>
    </x:row>
    <x:row r="343" ht="22" customHeight="1">
      <x:c r="A343" s="11"/>
      <x:c r="B343" s="9"/>
      <x:c r="C343" s="9"/>
      <x:c r="D343" s="9"/>
      <x:c r="E343" s="15"/>
      <x:c r="F343" s="16"/>
      <x:c r="G343" s="9"/>
      <x:c r="H343" s="9"/>
      <x:c r="I343" s="9"/>
      <x:c r="J343" s="17" t="str">
        <x:f>IF(OR(NOT(ISNUMBER(A343)),NOT(ISNUMBER(F343)),F343&lt;=0,I343=""),"",IF(I343="Ожидание","",IF(I343="Выигрыш",IF(AND(ISNUMBER(E343),E343&gt;=1),ROUND(F343*(E343-1),2),""),IF(I343="Проигрыш",-F343,IF(I343="Возврат",0,IF(I343="Продано",IF(AND(ISNUMBER(K343),K343&gt;=0),K343-F343,""),""))))))</x:f>
      </x:c>
      <x:c r="K343" s="16"/>
      <x:c r="L343" s="17" t="str">
        <x:f>IF(NOT(ISNUMBER(A343)),"",$B$4+SUMIFS($J$12:$J$511,$A$12:$A$511,"&lt;="&amp;A343)+SUMIFS('Движения'!$E$9:$E$208,'Движения'!$A$9:$A$208,"&lt;="&amp;A343))</x:f>
      </x:c>
      <x:c r="M343" s="17" t="str">
        <x:f>IF(ISNUMBER(J343),IF(OR(I343="Выигрыш",I343="Проигрыш",I343="Продано"),F343,0),"")</x:f>
      </x:c>
    </x:row>
    <x:row r="344" ht="22" customHeight="1">
      <x:c r="A344" s="11"/>
      <x:c r="B344" s="9"/>
      <x:c r="C344" s="9"/>
      <x:c r="D344" s="9"/>
      <x:c r="E344" s="15"/>
      <x:c r="F344" s="16"/>
      <x:c r="G344" s="9"/>
      <x:c r="H344" s="9"/>
      <x:c r="I344" s="9"/>
      <x:c r="J344" s="17" t="str">
        <x:f>IF(OR(NOT(ISNUMBER(A344)),NOT(ISNUMBER(F344)),F344&lt;=0,I344=""),"",IF(I344="Ожидание","",IF(I344="Выигрыш",IF(AND(ISNUMBER(E344),E344&gt;=1),ROUND(F344*(E344-1),2),""),IF(I344="Проигрыш",-F344,IF(I344="Возврат",0,IF(I344="Продано",IF(AND(ISNUMBER(K344),K344&gt;=0),K344-F344,""),""))))))</x:f>
      </x:c>
      <x:c r="K344" s="16"/>
      <x:c r="L344" s="17" t="str">
        <x:f>IF(NOT(ISNUMBER(A344)),"",$B$4+SUMIFS($J$12:$J$511,$A$12:$A$511,"&lt;="&amp;A344)+SUMIFS('Движения'!$E$9:$E$208,'Движения'!$A$9:$A$208,"&lt;="&amp;A344))</x:f>
      </x:c>
      <x:c r="M344" s="17" t="str">
        <x:f>IF(ISNUMBER(J344),IF(OR(I344="Выигрыш",I344="Проигрыш",I344="Продано"),F344,0),"")</x:f>
      </x:c>
    </x:row>
    <x:row r="345" ht="22" customHeight="1">
      <x:c r="A345" s="11"/>
      <x:c r="B345" s="9"/>
      <x:c r="C345" s="9"/>
      <x:c r="D345" s="9"/>
      <x:c r="E345" s="15"/>
      <x:c r="F345" s="16"/>
      <x:c r="G345" s="9"/>
      <x:c r="H345" s="9"/>
      <x:c r="I345" s="9"/>
      <x:c r="J345" s="17" t="str">
        <x:f>IF(OR(NOT(ISNUMBER(A345)),NOT(ISNUMBER(F345)),F345&lt;=0,I345=""),"",IF(I345="Ожидание","",IF(I345="Выигрыш",IF(AND(ISNUMBER(E345),E345&gt;=1),ROUND(F345*(E345-1),2),""),IF(I345="Проигрыш",-F345,IF(I345="Возврат",0,IF(I345="Продано",IF(AND(ISNUMBER(K345),K345&gt;=0),K345-F345,""),""))))))</x:f>
      </x:c>
      <x:c r="K345" s="16"/>
      <x:c r="L345" s="17" t="str">
        <x:f>IF(NOT(ISNUMBER(A345)),"",$B$4+SUMIFS($J$12:$J$511,$A$12:$A$511,"&lt;="&amp;A345)+SUMIFS('Движения'!$E$9:$E$208,'Движения'!$A$9:$A$208,"&lt;="&amp;A345))</x:f>
      </x:c>
      <x:c r="M345" s="17" t="str">
        <x:f>IF(ISNUMBER(J345),IF(OR(I345="Выигрыш",I345="Проигрыш",I345="Продано"),F345,0),"")</x:f>
      </x:c>
    </x:row>
    <x:row r="346" ht="22" customHeight="1">
      <x:c r="A346" s="11"/>
      <x:c r="B346" s="9"/>
      <x:c r="C346" s="9"/>
      <x:c r="D346" s="9"/>
      <x:c r="E346" s="15"/>
      <x:c r="F346" s="16"/>
      <x:c r="G346" s="9"/>
      <x:c r="H346" s="9"/>
      <x:c r="I346" s="9"/>
      <x:c r="J346" s="17" t="str">
        <x:f>IF(OR(NOT(ISNUMBER(A346)),NOT(ISNUMBER(F346)),F346&lt;=0,I346=""),"",IF(I346="Ожидание","",IF(I346="Выигрыш",IF(AND(ISNUMBER(E346),E346&gt;=1),ROUND(F346*(E346-1),2),""),IF(I346="Проигрыш",-F346,IF(I346="Возврат",0,IF(I346="Продано",IF(AND(ISNUMBER(K346),K346&gt;=0),K346-F346,""),""))))))</x:f>
      </x:c>
      <x:c r="K346" s="16"/>
      <x:c r="L346" s="17" t="str">
        <x:f>IF(NOT(ISNUMBER(A346)),"",$B$4+SUMIFS($J$12:$J$511,$A$12:$A$511,"&lt;="&amp;A346)+SUMIFS('Движения'!$E$9:$E$208,'Движения'!$A$9:$A$208,"&lt;="&amp;A346))</x:f>
      </x:c>
      <x:c r="M346" s="17" t="str">
        <x:f>IF(ISNUMBER(J346),IF(OR(I346="Выигрыш",I346="Проигрыш",I346="Продано"),F346,0),"")</x:f>
      </x:c>
    </x:row>
    <x:row r="347" ht="22" customHeight="1">
      <x:c r="A347" s="11"/>
      <x:c r="B347" s="9"/>
      <x:c r="C347" s="9"/>
      <x:c r="D347" s="9"/>
      <x:c r="E347" s="15"/>
      <x:c r="F347" s="16"/>
      <x:c r="G347" s="9"/>
      <x:c r="H347" s="9"/>
      <x:c r="I347" s="9"/>
      <x:c r="J347" s="17" t="str">
        <x:f>IF(OR(NOT(ISNUMBER(A347)),NOT(ISNUMBER(F347)),F347&lt;=0,I347=""),"",IF(I347="Ожидание","",IF(I347="Выигрыш",IF(AND(ISNUMBER(E347),E347&gt;=1),ROUND(F347*(E347-1),2),""),IF(I347="Проигрыш",-F347,IF(I347="Возврат",0,IF(I347="Продано",IF(AND(ISNUMBER(K347),K347&gt;=0),K347-F347,""),""))))))</x:f>
      </x:c>
      <x:c r="K347" s="16"/>
      <x:c r="L347" s="17" t="str">
        <x:f>IF(NOT(ISNUMBER(A347)),"",$B$4+SUMIFS($J$12:$J$511,$A$12:$A$511,"&lt;="&amp;A347)+SUMIFS('Движения'!$E$9:$E$208,'Движения'!$A$9:$A$208,"&lt;="&amp;A347))</x:f>
      </x:c>
      <x:c r="M347" s="17" t="str">
        <x:f>IF(ISNUMBER(J347),IF(OR(I347="Выигрыш",I347="Проигрыш",I347="Продано"),F347,0),"")</x:f>
      </x:c>
    </x:row>
    <x:row r="348" ht="22" customHeight="1">
      <x:c r="A348" s="11"/>
      <x:c r="B348" s="9"/>
      <x:c r="C348" s="9"/>
      <x:c r="D348" s="9"/>
      <x:c r="E348" s="15"/>
      <x:c r="F348" s="16"/>
      <x:c r="G348" s="9"/>
      <x:c r="H348" s="9"/>
      <x:c r="I348" s="9"/>
      <x:c r="J348" s="17" t="str">
        <x:f>IF(OR(NOT(ISNUMBER(A348)),NOT(ISNUMBER(F348)),F348&lt;=0,I348=""),"",IF(I348="Ожидание","",IF(I348="Выигрыш",IF(AND(ISNUMBER(E348),E348&gt;=1),ROUND(F348*(E348-1),2),""),IF(I348="Проигрыш",-F348,IF(I348="Возврат",0,IF(I348="Продано",IF(AND(ISNUMBER(K348),K348&gt;=0),K348-F348,""),""))))))</x:f>
      </x:c>
      <x:c r="K348" s="16"/>
      <x:c r="L348" s="17" t="str">
        <x:f>IF(NOT(ISNUMBER(A348)),"",$B$4+SUMIFS($J$12:$J$511,$A$12:$A$511,"&lt;="&amp;A348)+SUMIFS('Движения'!$E$9:$E$208,'Движения'!$A$9:$A$208,"&lt;="&amp;A348))</x:f>
      </x:c>
      <x:c r="M348" s="17" t="str">
        <x:f>IF(ISNUMBER(J348),IF(OR(I348="Выигрыш",I348="Проигрыш",I348="Продано"),F348,0),"")</x:f>
      </x:c>
    </x:row>
    <x:row r="349" ht="22" customHeight="1">
      <x:c r="A349" s="11"/>
      <x:c r="B349" s="9"/>
      <x:c r="C349" s="9"/>
      <x:c r="D349" s="9"/>
      <x:c r="E349" s="15"/>
      <x:c r="F349" s="16"/>
      <x:c r="G349" s="9"/>
      <x:c r="H349" s="9"/>
      <x:c r="I349" s="9"/>
      <x:c r="J349" s="17" t="str">
        <x:f>IF(OR(NOT(ISNUMBER(A349)),NOT(ISNUMBER(F349)),F349&lt;=0,I349=""),"",IF(I349="Ожидание","",IF(I349="Выигрыш",IF(AND(ISNUMBER(E349),E349&gt;=1),ROUND(F349*(E349-1),2),""),IF(I349="Проигрыш",-F349,IF(I349="Возврат",0,IF(I349="Продано",IF(AND(ISNUMBER(K349),K349&gt;=0),K349-F349,""),""))))))</x:f>
      </x:c>
      <x:c r="K349" s="16"/>
      <x:c r="L349" s="17" t="str">
        <x:f>IF(NOT(ISNUMBER(A349)),"",$B$4+SUMIFS($J$12:$J$511,$A$12:$A$511,"&lt;="&amp;A349)+SUMIFS('Движения'!$E$9:$E$208,'Движения'!$A$9:$A$208,"&lt;="&amp;A349))</x:f>
      </x:c>
      <x:c r="M349" s="17" t="str">
        <x:f>IF(ISNUMBER(J349),IF(OR(I349="Выигрыш",I349="Проигрыш",I349="Продано"),F349,0),"")</x:f>
      </x:c>
    </x:row>
    <x:row r="350" ht="22" customHeight="1">
      <x:c r="A350" s="11"/>
      <x:c r="B350" s="9"/>
      <x:c r="C350" s="9"/>
      <x:c r="D350" s="9"/>
      <x:c r="E350" s="15"/>
      <x:c r="F350" s="16"/>
      <x:c r="G350" s="9"/>
      <x:c r="H350" s="9"/>
      <x:c r="I350" s="9"/>
      <x:c r="J350" s="17" t="str">
        <x:f>IF(OR(NOT(ISNUMBER(A350)),NOT(ISNUMBER(F350)),F350&lt;=0,I350=""),"",IF(I350="Ожидание","",IF(I350="Выигрыш",IF(AND(ISNUMBER(E350),E350&gt;=1),ROUND(F350*(E350-1),2),""),IF(I350="Проигрыш",-F350,IF(I350="Возврат",0,IF(I350="Продано",IF(AND(ISNUMBER(K350),K350&gt;=0),K350-F350,""),""))))))</x:f>
      </x:c>
      <x:c r="K350" s="16"/>
      <x:c r="L350" s="17" t="str">
        <x:f>IF(NOT(ISNUMBER(A350)),"",$B$4+SUMIFS($J$12:$J$511,$A$12:$A$511,"&lt;="&amp;A350)+SUMIFS('Движения'!$E$9:$E$208,'Движения'!$A$9:$A$208,"&lt;="&amp;A350))</x:f>
      </x:c>
      <x:c r="M350" s="17" t="str">
        <x:f>IF(ISNUMBER(J350),IF(OR(I350="Выигрыш",I350="Проигрыш",I350="Продано"),F350,0),"")</x:f>
      </x:c>
    </x:row>
    <x:row r="351" ht="22" customHeight="1">
      <x:c r="A351" s="11"/>
      <x:c r="B351" s="9"/>
      <x:c r="C351" s="9"/>
      <x:c r="D351" s="9"/>
      <x:c r="E351" s="15"/>
      <x:c r="F351" s="16"/>
      <x:c r="G351" s="9"/>
      <x:c r="H351" s="9"/>
      <x:c r="I351" s="9"/>
      <x:c r="J351" s="17" t="str">
        <x:f>IF(OR(NOT(ISNUMBER(A351)),NOT(ISNUMBER(F351)),F351&lt;=0,I351=""),"",IF(I351="Ожидание","",IF(I351="Выигрыш",IF(AND(ISNUMBER(E351),E351&gt;=1),ROUND(F351*(E351-1),2),""),IF(I351="Проигрыш",-F351,IF(I351="Возврат",0,IF(I351="Продано",IF(AND(ISNUMBER(K351),K351&gt;=0),K351-F351,""),""))))))</x:f>
      </x:c>
      <x:c r="K351" s="16"/>
      <x:c r="L351" s="17" t="str">
        <x:f>IF(NOT(ISNUMBER(A351)),"",$B$4+SUMIFS($J$12:$J$511,$A$12:$A$511,"&lt;="&amp;A351)+SUMIFS('Движения'!$E$9:$E$208,'Движения'!$A$9:$A$208,"&lt;="&amp;A351))</x:f>
      </x:c>
      <x:c r="M351" s="17" t="str">
        <x:f>IF(ISNUMBER(J351),IF(OR(I351="Выигрыш",I351="Проигрыш",I351="Продано"),F351,0),"")</x:f>
      </x:c>
    </x:row>
    <x:row r="352" ht="22" customHeight="1">
      <x:c r="A352" s="11"/>
      <x:c r="B352" s="9"/>
      <x:c r="C352" s="9"/>
      <x:c r="D352" s="9"/>
      <x:c r="E352" s="15"/>
      <x:c r="F352" s="16"/>
      <x:c r="G352" s="9"/>
      <x:c r="H352" s="9"/>
      <x:c r="I352" s="9"/>
      <x:c r="J352" s="17" t="str">
        <x:f>IF(OR(NOT(ISNUMBER(A352)),NOT(ISNUMBER(F352)),F352&lt;=0,I352=""),"",IF(I352="Ожидание","",IF(I352="Выигрыш",IF(AND(ISNUMBER(E352),E352&gt;=1),ROUND(F352*(E352-1),2),""),IF(I352="Проигрыш",-F352,IF(I352="Возврат",0,IF(I352="Продано",IF(AND(ISNUMBER(K352),K352&gt;=0),K352-F352,""),""))))))</x:f>
      </x:c>
      <x:c r="K352" s="16"/>
      <x:c r="L352" s="17" t="str">
        <x:f>IF(NOT(ISNUMBER(A352)),"",$B$4+SUMIFS($J$12:$J$511,$A$12:$A$511,"&lt;="&amp;A352)+SUMIFS('Движения'!$E$9:$E$208,'Движения'!$A$9:$A$208,"&lt;="&amp;A352))</x:f>
      </x:c>
      <x:c r="M352" s="17" t="str">
        <x:f>IF(ISNUMBER(J352),IF(OR(I352="Выигрыш",I352="Проигрыш",I352="Продано"),F352,0),"")</x:f>
      </x:c>
    </x:row>
    <x:row r="353" ht="22" customHeight="1">
      <x:c r="A353" s="11"/>
      <x:c r="B353" s="9"/>
      <x:c r="C353" s="9"/>
      <x:c r="D353" s="9"/>
      <x:c r="E353" s="15"/>
      <x:c r="F353" s="16"/>
      <x:c r="G353" s="9"/>
      <x:c r="H353" s="9"/>
      <x:c r="I353" s="9"/>
      <x:c r="J353" s="17" t="str">
        <x:f>IF(OR(NOT(ISNUMBER(A353)),NOT(ISNUMBER(F353)),F353&lt;=0,I353=""),"",IF(I353="Ожидание","",IF(I353="Выигрыш",IF(AND(ISNUMBER(E353),E353&gt;=1),ROUND(F353*(E353-1),2),""),IF(I353="Проигрыш",-F353,IF(I353="Возврат",0,IF(I353="Продано",IF(AND(ISNUMBER(K353),K353&gt;=0),K353-F353,""),""))))))</x:f>
      </x:c>
      <x:c r="K353" s="16"/>
      <x:c r="L353" s="17" t="str">
        <x:f>IF(NOT(ISNUMBER(A353)),"",$B$4+SUMIFS($J$12:$J$511,$A$12:$A$511,"&lt;="&amp;A353)+SUMIFS('Движения'!$E$9:$E$208,'Движения'!$A$9:$A$208,"&lt;="&amp;A353))</x:f>
      </x:c>
      <x:c r="M353" s="17" t="str">
        <x:f>IF(ISNUMBER(J353),IF(OR(I353="Выигрыш",I353="Проигрыш",I353="Продано"),F353,0),"")</x:f>
      </x:c>
    </x:row>
    <x:row r="354" ht="22" customHeight="1">
      <x:c r="A354" s="11"/>
      <x:c r="B354" s="9"/>
      <x:c r="C354" s="9"/>
      <x:c r="D354" s="9"/>
      <x:c r="E354" s="15"/>
      <x:c r="F354" s="16"/>
      <x:c r="G354" s="9"/>
      <x:c r="H354" s="9"/>
      <x:c r="I354" s="9"/>
      <x:c r="J354" s="17" t="str">
        <x:f>IF(OR(NOT(ISNUMBER(A354)),NOT(ISNUMBER(F354)),F354&lt;=0,I354=""),"",IF(I354="Ожидание","",IF(I354="Выигрыш",IF(AND(ISNUMBER(E354),E354&gt;=1),ROUND(F354*(E354-1),2),""),IF(I354="Проигрыш",-F354,IF(I354="Возврат",0,IF(I354="Продано",IF(AND(ISNUMBER(K354),K354&gt;=0),K354-F354,""),""))))))</x:f>
      </x:c>
      <x:c r="K354" s="16"/>
      <x:c r="L354" s="17" t="str">
        <x:f>IF(NOT(ISNUMBER(A354)),"",$B$4+SUMIFS($J$12:$J$511,$A$12:$A$511,"&lt;="&amp;A354)+SUMIFS('Движения'!$E$9:$E$208,'Движения'!$A$9:$A$208,"&lt;="&amp;A354))</x:f>
      </x:c>
      <x:c r="M354" s="17" t="str">
        <x:f>IF(ISNUMBER(J354),IF(OR(I354="Выигрыш",I354="Проигрыш",I354="Продано"),F354,0),"")</x:f>
      </x:c>
    </x:row>
    <x:row r="355" ht="22" customHeight="1">
      <x:c r="A355" s="11"/>
      <x:c r="B355" s="9"/>
      <x:c r="C355" s="9"/>
      <x:c r="D355" s="9"/>
      <x:c r="E355" s="15"/>
      <x:c r="F355" s="16"/>
      <x:c r="G355" s="9"/>
      <x:c r="H355" s="9"/>
      <x:c r="I355" s="9"/>
      <x:c r="J355" s="17" t="str">
        <x:f>IF(OR(NOT(ISNUMBER(A355)),NOT(ISNUMBER(F355)),F355&lt;=0,I355=""),"",IF(I355="Ожидание","",IF(I355="Выигрыш",IF(AND(ISNUMBER(E355),E355&gt;=1),ROUND(F355*(E355-1),2),""),IF(I355="Проигрыш",-F355,IF(I355="Возврат",0,IF(I355="Продано",IF(AND(ISNUMBER(K355),K355&gt;=0),K355-F355,""),""))))))</x:f>
      </x:c>
      <x:c r="K355" s="16"/>
      <x:c r="L355" s="17" t="str">
        <x:f>IF(NOT(ISNUMBER(A355)),"",$B$4+SUMIFS($J$12:$J$511,$A$12:$A$511,"&lt;="&amp;A355)+SUMIFS('Движения'!$E$9:$E$208,'Движения'!$A$9:$A$208,"&lt;="&amp;A355))</x:f>
      </x:c>
      <x:c r="M355" s="17" t="str">
        <x:f>IF(ISNUMBER(J355),IF(OR(I355="Выигрыш",I355="Проигрыш",I355="Продано"),F355,0),"")</x:f>
      </x:c>
    </x:row>
    <x:row r="356" ht="22" customHeight="1">
      <x:c r="A356" s="11"/>
      <x:c r="B356" s="9"/>
      <x:c r="C356" s="9"/>
      <x:c r="D356" s="9"/>
      <x:c r="E356" s="15"/>
      <x:c r="F356" s="16"/>
      <x:c r="G356" s="9"/>
      <x:c r="H356" s="9"/>
      <x:c r="I356" s="9"/>
      <x:c r="J356" s="17" t="str">
        <x:f>IF(OR(NOT(ISNUMBER(A356)),NOT(ISNUMBER(F356)),F356&lt;=0,I356=""),"",IF(I356="Ожидание","",IF(I356="Выигрыш",IF(AND(ISNUMBER(E356),E356&gt;=1),ROUND(F356*(E356-1),2),""),IF(I356="Проигрыш",-F356,IF(I356="Возврат",0,IF(I356="Продано",IF(AND(ISNUMBER(K356),K356&gt;=0),K356-F356,""),""))))))</x:f>
      </x:c>
      <x:c r="K356" s="16"/>
      <x:c r="L356" s="17" t="str">
        <x:f>IF(NOT(ISNUMBER(A356)),"",$B$4+SUMIFS($J$12:$J$511,$A$12:$A$511,"&lt;="&amp;A356)+SUMIFS('Движения'!$E$9:$E$208,'Движения'!$A$9:$A$208,"&lt;="&amp;A356))</x:f>
      </x:c>
      <x:c r="M356" s="17" t="str">
        <x:f>IF(ISNUMBER(J356),IF(OR(I356="Выигрыш",I356="Проигрыш",I356="Продано"),F356,0),"")</x:f>
      </x:c>
    </x:row>
    <x:row r="357" ht="22" customHeight="1">
      <x:c r="A357" s="11"/>
      <x:c r="B357" s="9"/>
      <x:c r="C357" s="9"/>
      <x:c r="D357" s="9"/>
      <x:c r="E357" s="15"/>
      <x:c r="F357" s="16"/>
      <x:c r="G357" s="9"/>
      <x:c r="H357" s="9"/>
      <x:c r="I357" s="9"/>
      <x:c r="J357" s="17" t="str">
        <x:f>IF(OR(NOT(ISNUMBER(A357)),NOT(ISNUMBER(F357)),F357&lt;=0,I357=""),"",IF(I357="Ожидание","",IF(I357="Выигрыш",IF(AND(ISNUMBER(E357),E357&gt;=1),ROUND(F357*(E357-1),2),""),IF(I357="Проигрыш",-F357,IF(I357="Возврат",0,IF(I357="Продано",IF(AND(ISNUMBER(K357),K357&gt;=0),K357-F357,""),""))))))</x:f>
      </x:c>
      <x:c r="K357" s="16"/>
      <x:c r="L357" s="17" t="str">
        <x:f>IF(NOT(ISNUMBER(A357)),"",$B$4+SUMIFS($J$12:$J$511,$A$12:$A$511,"&lt;="&amp;A357)+SUMIFS('Движения'!$E$9:$E$208,'Движения'!$A$9:$A$208,"&lt;="&amp;A357))</x:f>
      </x:c>
      <x:c r="M357" s="17" t="str">
        <x:f>IF(ISNUMBER(J357),IF(OR(I357="Выигрыш",I357="Проигрыш",I357="Продано"),F357,0),"")</x:f>
      </x:c>
    </x:row>
    <x:row r="358" ht="22" customHeight="1">
      <x:c r="A358" s="11"/>
      <x:c r="B358" s="9"/>
      <x:c r="C358" s="9"/>
      <x:c r="D358" s="9"/>
      <x:c r="E358" s="15"/>
      <x:c r="F358" s="16"/>
      <x:c r="G358" s="9"/>
      <x:c r="H358" s="9"/>
      <x:c r="I358" s="9"/>
      <x:c r="J358" s="17" t="str">
        <x:f>IF(OR(NOT(ISNUMBER(A358)),NOT(ISNUMBER(F358)),F358&lt;=0,I358=""),"",IF(I358="Ожидание","",IF(I358="Выигрыш",IF(AND(ISNUMBER(E358),E358&gt;=1),ROUND(F358*(E358-1),2),""),IF(I358="Проигрыш",-F358,IF(I358="Возврат",0,IF(I358="Продано",IF(AND(ISNUMBER(K358),K358&gt;=0),K358-F358,""),""))))))</x:f>
      </x:c>
      <x:c r="K358" s="16"/>
      <x:c r="L358" s="17" t="str">
        <x:f>IF(NOT(ISNUMBER(A358)),"",$B$4+SUMIFS($J$12:$J$511,$A$12:$A$511,"&lt;="&amp;A358)+SUMIFS('Движения'!$E$9:$E$208,'Движения'!$A$9:$A$208,"&lt;="&amp;A358))</x:f>
      </x:c>
      <x:c r="M358" s="17" t="str">
        <x:f>IF(ISNUMBER(J358),IF(OR(I358="Выигрыш",I358="Проигрыш",I358="Продано"),F358,0),"")</x:f>
      </x:c>
    </x:row>
    <x:row r="359" ht="22" customHeight="1">
      <x:c r="A359" s="11"/>
      <x:c r="B359" s="9"/>
      <x:c r="C359" s="9"/>
      <x:c r="D359" s="9"/>
      <x:c r="E359" s="15"/>
      <x:c r="F359" s="16"/>
      <x:c r="G359" s="9"/>
      <x:c r="H359" s="9"/>
      <x:c r="I359" s="9"/>
      <x:c r="J359" s="17" t="str">
        <x:f>IF(OR(NOT(ISNUMBER(A359)),NOT(ISNUMBER(F359)),F359&lt;=0,I359=""),"",IF(I359="Ожидание","",IF(I359="Выигрыш",IF(AND(ISNUMBER(E359),E359&gt;=1),ROUND(F359*(E359-1),2),""),IF(I359="Проигрыш",-F359,IF(I359="Возврат",0,IF(I359="Продано",IF(AND(ISNUMBER(K359),K359&gt;=0),K359-F359,""),""))))))</x:f>
      </x:c>
      <x:c r="K359" s="16"/>
      <x:c r="L359" s="17" t="str">
        <x:f>IF(NOT(ISNUMBER(A359)),"",$B$4+SUMIFS($J$12:$J$511,$A$12:$A$511,"&lt;="&amp;A359)+SUMIFS('Движения'!$E$9:$E$208,'Движения'!$A$9:$A$208,"&lt;="&amp;A359))</x:f>
      </x:c>
      <x:c r="M359" s="17" t="str">
        <x:f>IF(ISNUMBER(J359),IF(OR(I359="Выигрыш",I359="Проигрыш",I359="Продано"),F359,0),"")</x:f>
      </x:c>
    </x:row>
    <x:row r="360" ht="22" customHeight="1">
      <x:c r="A360" s="11"/>
      <x:c r="B360" s="9"/>
      <x:c r="C360" s="9"/>
      <x:c r="D360" s="9"/>
      <x:c r="E360" s="15"/>
      <x:c r="F360" s="16"/>
      <x:c r="G360" s="9"/>
      <x:c r="H360" s="9"/>
      <x:c r="I360" s="9"/>
      <x:c r="J360" s="17" t="str">
        <x:f>IF(OR(NOT(ISNUMBER(A360)),NOT(ISNUMBER(F360)),F360&lt;=0,I360=""),"",IF(I360="Ожидание","",IF(I360="Выигрыш",IF(AND(ISNUMBER(E360),E360&gt;=1),ROUND(F360*(E360-1),2),""),IF(I360="Проигрыш",-F360,IF(I360="Возврат",0,IF(I360="Продано",IF(AND(ISNUMBER(K360),K360&gt;=0),K360-F360,""),""))))))</x:f>
      </x:c>
      <x:c r="K360" s="16"/>
      <x:c r="L360" s="17" t="str">
        <x:f>IF(NOT(ISNUMBER(A360)),"",$B$4+SUMIFS($J$12:$J$511,$A$12:$A$511,"&lt;="&amp;A360)+SUMIFS('Движения'!$E$9:$E$208,'Движения'!$A$9:$A$208,"&lt;="&amp;A360))</x:f>
      </x:c>
      <x:c r="M360" s="17" t="str">
        <x:f>IF(ISNUMBER(J360),IF(OR(I360="Выигрыш",I360="Проигрыш",I360="Продано"),F360,0),"")</x:f>
      </x:c>
    </x:row>
    <x:row r="361" ht="22" customHeight="1">
      <x:c r="A361" s="11"/>
      <x:c r="B361" s="9"/>
      <x:c r="C361" s="9"/>
      <x:c r="D361" s="9"/>
      <x:c r="E361" s="15"/>
      <x:c r="F361" s="16"/>
      <x:c r="G361" s="9"/>
      <x:c r="H361" s="9"/>
      <x:c r="I361" s="9"/>
      <x:c r="J361" s="17" t="str">
        <x:f>IF(OR(NOT(ISNUMBER(A361)),NOT(ISNUMBER(F361)),F361&lt;=0,I361=""),"",IF(I361="Ожидание","",IF(I361="Выигрыш",IF(AND(ISNUMBER(E361),E361&gt;=1),ROUND(F361*(E361-1),2),""),IF(I361="Проигрыш",-F361,IF(I361="Возврат",0,IF(I361="Продано",IF(AND(ISNUMBER(K361),K361&gt;=0),K361-F361,""),""))))))</x:f>
      </x:c>
      <x:c r="K361" s="16"/>
      <x:c r="L361" s="17" t="str">
        <x:f>IF(NOT(ISNUMBER(A361)),"",$B$4+SUMIFS($J$12:$J$511,$A$12:$A$511,"&lt;="&amp;A361)+SUMIFS('Движения'!$E$9:$E$208,'Движения'!$A$9:$A$208,"&lt;="&amp;A361))</x:f>
      </x:c>
      <x:c r="M361" s="17" t="str">
        <x:f>IF(ISNUMBER(J361),IF(OR(I361="Выигрыш",I361="Проигрыш",I361="Продано"),F361,0),"")</x:f>
      </x:c>
    </x:row>
    <x:row r="362" ht="22" customHeight="1">
      <x:c r="A362" s="11"/>
      <x:c r="B362" s="9"/>
      <x:c r="C362" s="9"/>
      <x:c r="D362" s="9"/>
      <x:c r="E362" s="15"/>
      <x:c r="F362" s="16"/>
      <x:c r="G362" s="9"/>
      <x:c r="H362" s="9"/>
      <x:c r="I362" s="9"/>
      <x:c r="J362" s="17" t="str">
        <x:f>IF(OR(NOT(ISNUMBER(A362)),NOT(ISNUMBER(F362)),F362&lt;=0,I362=""),"",IF(I362="Ожидание","",IF(I362="Выигрыш",IF(AND(ISNUMBER(E362),E362&gt;=1),ROUND(F362*(E362-1),2),""),IF(I362="Проигрыш",-F362,IF(I362="Возврат",0,IF(I362="Продано",IF(AND(ISNUMBER(K362),K362&gt;=0),K362-F362,""),""))))))</x:f>
      </x:c>
      <x:c r="K362" s="16"/>
      <x:c r="L362" s="17" t="str">
        <x:f>IF(NOT(ISNUMBER(A362)),"",$B$4+SUMIFS($J$12:$J$511,$A$12:$A$511,"&lt;="&amp;A362)+SUMIFS('Движения'!$E$9:$E$208,'Движения'!$A$9:$A$208,"&lt;="&amp;A362))</x:f>
      </x:c>
      <x:c r="M362" s="17" t="str">
        <x:f>IF(ISNUMBER(J362),IF(OR(I362="Выигрыш",I362="Проигрыш",I362="Продано"),F362,0),"")</x:f>
      </x:c>
    </x:row>
    <x:row r="363" ht="22" customHeight="1">
      <x:c r="A363" s="11"/>
      <x:c r="B363" s="9"/>
      <x:c r="C363" s="9"/>
      <x:c r="D363" s="9"/>
      <x:c r="E363" s="15"/>
      <x:c r="F363" s="16"/>
      <x:c r="G363" s="9"/>
      <x:c r="H363" s="9"/>
      <x:c r="I363" s="9"/>
      <x:c r="J363" s="17" t="str">
        <x:f>IF(OR(NOT(ISNUMBER(A363)),NOT(ISNUMBER(F363)),F363&lt;=0,I363=""),"",IF(I363="Ожидание","",IF(I363="Выигрыш",IF(AND(ISNUMBER(E363),E363&gt;=1),ROUND(F363*(E363-1),2),""),IF(I363="Проигрыш",-F363,IF(I363="Возврат",0,IF(I363="Продано",IF(AND(ISNUMBER(K363),K363&gt;=0),K363-F363,""),""))))))</x:f>
      </x:c>
      <x:c r="K363" s="16"/>
      <x:c r="L363" s="17" t="str">
        <x:f>IF(NOT(ISNUMBER(A363)),"",$B$4+SUMIFS($J$12:$J$511,$A$12:$A$511,"&lt;="&amp;A363)+SUMIFS('Движения'!$E$9:$E$208,'Движения'!$A$9:$A$208,"&lt;="&amp;A363))</x:f>
      </x:c>
      <x:c r="M363" s="17" t="str">
        <x:f>IF(ISNUMBER(J363),IF(OR(I363="Выигрыш",I363="Проигрыш",I363="Продано"),F363,0),"")</x:f>
      </x:c>
    </x:row>
    <x:row r="364" ht="22" customHeight="1">
      <x:c r="A364" s="11"/>
      <x:c r="B364" s="9"/>
      <x:c r="C364" s="9"/>
      <x:c r="D364" s="9"/>
      <x:c r="E364" s="15"/>
      <x:c r="F364" s="16"/>
      <x:c r="G364" s="9"/>
      <x:c r="H364" s="9"/>
      <x:c r="I364" s="9"/>
      <x:c r="J364" s="17" t="str">
        <x:f>IF(OR(NOT(ISNUMBER(A364)),NOT(ISNUMBER(F364)),F364&lt;=0,I364=""),"",IF(I364="Ожидание","",IF(I364="Выигрыш",IF(AND(ISNUMBER(E364),E364&gt;=1),ROUND(F364*(E364-1),2),""),IF(I364="Проигрыш",-F364,IF(I364="Возврат",0,IF(I364="Продано",IF(AND(ISNUMBER(K364),K364&gt;=0),K364-F364,""),""))))))</x:f>
      </x:c>
      <x:c r="K364" s="16"/>
      <x:c r="L364" s="17" t="str">
        <x:f>IF(NOT(ISNUMBER(A364)),"",$B$4+SUMIFS($J$12:$J$511,$A$12:$A$511,"&lt;="&amp;A364)+SUMIFS('Движения'!$E$9:$E$208,'Движения'!$A$9:$A$208,"&lt;="&amp;A364))</x:f>
      </x:c>
      <x:c r="M364" s="17" t="str">
        <x:f>IF(ISNUMBER(J364),IF(OR(I364="Выигрыш",I364="Проигрыш",I364="Продано"),F364,0),"")</x:f>
      </x:c>
    </x:row>
    <x:row r="365" ht="22" customHeight="1">
      <x:c r="A365" s="11"/>
      <x:c r="B365" s="9"/>
      <x:c r="C365" s="9"/>
      <x:c r="D365" s="9"/>
      <x:c r="E365" s="15"/>
      <x:c r="F365" s="16"/>
      <x:c r="G365" s="9"/>
      <x:c r="H365" s="9"/>
      <x:c r="I365" s="9"/>
      <x:c r="J365" s="17" t="str">
        <x:f>IF(OR(NOT(ISNUMBER(A365)),NOT(ISNUMBER(F365)),F365&lt;=0,I365=""),"",IF(I365="Ожидание","",IF(I365="Выигрыш",IF(AND(ISNUMBER(E365),E365&gt;=1),ROUND(F365*(E365-1),2),""),IF(I365="Проигрыш",-F365,IF(I365="Возврат",0,IF(I365="Продано",IF(AND(ISNUMBER(K365),K365&gt;=0),K365-F365,""),""))))))</x:f>
      </x:c>
      <x:c r="K365" s="16"/>
      <x:c r="L365" s="17" t="str">
        <x:f>IF(NOT(ISNUMBER(A365)),"",$B$4+SUMIFS($J$12:$J$511,$A$12:$A$511,"&lt;="&amp;A365)+SUMIFS('Движения'!$E$9:$E$208,'Движения'!$A$9:$A$208,"&lt;="&amp;A365))</x:f>
      </x:c>
      <x:c r="M365" s="17" t="str">
        <x:f>IF(ISNUMBER(J365),IF(OR(I365="Выигрыш",I365="Проигрыш",I365="Продано"),F365,0),"")</x:f>
      </x:c>
    </x:row>
    <x:row r="366" ht="22" customHeight="1">
      <x:c r="A366" s="11"/>
      <x:c r="B366" s="9"/>
      <x:c r="C366" s="9"/>
      <x:c r="D366" s="9"/>
      <x:c r="E366" s="15"/>
      <x:c r="F366" s="16"/>
      <x:c r="G366" s="9"/>
      <x:c r="H366" s="9"/>
      <x:c r="I366" s="9"/>
      <x:c r="J366" s="17" t="str">
        <x:f>IF(OR(NOT(ISNUMBER(A366)),NOT(ISNUMBER(F366)),F366&lt;=0,I366=""),"",IF(I366="Ожидание","",IF(I366="Выигрыш",IF(AND(ISNUMBER(E366),E366&gt;=1),ROUND(F366*(E366-1),2),""),IF(I366="Проигрыш",-F366,IF(I366="Возврат",0,IF(I366="Продано",IF(AND(ISNUMBER(K366),K366&gt;=0),K366-F366,""),""))))))</x:f>
      </x:c>
      <x:c r="K366" s="16"/>
      <x:c r="L366" s="17" t="str">
        <x:f>IF(NOT(ISNUMBER(A366)),"",$B$4+SUMIFS($J$12:$J$511,$A$12:$A$511,"&lt;="&amp;A366)+SUMIFS('Движения'!$E$9:$E$208,'Движения'!$A$9:$A$208,"&lt;="&amp;A366))</x:f>
      </x:c>
      <x:c r="M366" s="17" t="str">
        <x:f>IF(ISNUMBER(J366),IF(OR(I366="Выигрыш",I366="Проигрыш",I366="Продано"),F366,0),"")</x:f>
      </x:c>
    </x:row>
    <x:row r="367" ht="22" customHeight="1">
      <x:c r="A367" s="11"/>
      <x:c r="B367" s="9"/>
      <x:c r="C367" s="9"/>
      <x:c r="D367" s="9"/>
      <x:c r="E367" s="15"/>
      <x:c r="F367" s="16"/>
      <x:c r="G367" s="9"/>
      <x:c r="H367" s="9"/>
      <x:c r="I367" s="9"/>
      <x:c r="J367" s="17" t="str">
        <x:f>IF(OR(NOT(ISNUMBER(A367)),NOT(ISNUMBER(F367)),F367&lt;=0,I367=""),"",IF(I367="Ожидание","",IF(I367="Выигрыш",IF(AND(ISNUMBER(E367),E367&gt;=1),ROUND(F367*(E367-1),2),""),IF(I367="Проигрыш",-F367,IF(I367="Возврат",0,IF(I367="Продано",IF(AND(ISNUMBER(K367),K367&gt;=0),K367-F367,""),""))))))</x:f>
      </x:c>
      <x:c r="K367" s="16"/>
      <x:c r="L367" s="17" t="str">
        <x:f>IF(NOT(ISNUMBER(A367)),"",$B$4+SUMIFS($J$12:$J$511,$A$12:$A$511,"&lt;="&amp;A367)+SUMIFS('Движения'!$E$9:$E$208,'Движения'!$A$9:$A$208,"&lt;="&amp;A367))</x:f>
      </x:c>
      <x:c r="M367" s="17" t="str">
        <x:f>IF(ISNUMBER(J367),IF(OR(I367="Выигрыш",I367="Проигрыш",I367="Продано"),F367,0),"")</x:f>
      </x:c>
    </x:row>
    <x:row r="368" ht="22" customHeight="1">
      <x:c r="A368" s="11"/>
      <x:c r="B368" s="9"/>
      <x:c r="C368" s="9"/>
      <x:c r="D368" s="9"/>
      <x:c r="E368" s="15"/>
      <x:c r="F368" s="16"/>
      <x:c r="G368" s="9"/>
      <x:c r="H368" s="9"/>
      <x:c r="I368" s="9"/>
      <x:c r="J368" s="17" t="str">
        <x:f>IF(OR(NOT(ISNUMBER(A368)),NOT(ISNUMBER(F368)),F368&lt;=0,I368=""),"",IF(I368="Ожидание","",IF(I368="Выигрыш",IF(AND(ISNUMBER(E368),E368&gt;=1),ROUND(F368*(E368-1),2),""),IF(I368="Проигрыш",-F368,IF(I368="Возврат",0,IF(I368="Продано",IF(AND(ISNUMBER(K368),K368&gt;=0),K368-F368,""),""))))))</x:f>
      </x:c>
      <x:c r="K368" s="16"/>
      <x:c r="L368" s="17" t="str">
        <x:f>IF(NOT(ISNUMBER(A368)),"",$B$4+SUMIFS($J$12:$J$511,$A$12:$A$511,"&lt;="&amp;A368)+SUMIFS('Движения'!$E$9:$E$208,'Движения'!$A$9:$A$208,"&lt;="&amp;A368))</x:f>
      </x:c>
      <x:c r="M368" s="17" t="str">
        <x:f>IF(ISNUMBER(J368),IF(OR(I368="Выигрыш",I368="Проигрыш",I368="Продано"),F368,0),"")</x:f>
      </x:c>
    </x:row>
    <x:row r="369" ht="22" customHeight="1">
      <x:c r="A369" s="11"/>
      <x:c r="B369" s="9"/>
      <x:c r="C369" s="9"/>
      <x:c r="D369" s="9"/>
      <x:c r="E369" s="15"/>
      <x:c r="F369" s="16"/>
      <x:c r="G369" s="9"/>
      <x:c r="H369" s="9"/>
      <x:c r="I369" s="9"/>
      <x:c r="J369" s="17" t="str">
        <x:f>IF(OR(NOT(ISNUMBER(A369)),NOT(ISNUMBER(F369)),F369&lt;=0,I369=""),"",IF(I369="Ожидание","",IF(I369="Выигрыш",IF(AND(ISNUMBER(E369),E369&gt;=1),ROUND(F369*(E369-1),2),""),IF(I369="Проигрыш",-F369,IF(I369="Возврат",0,IF(I369="Продано",IF(AND(ISNUMBER(K369),K369&gt;=0),K369-F369,""),""))))))</x:f>
      </x:c>
      <x:c r="K369" s="16"/>
      <x:c r="L369" s="17" t="str">
        <x:f>IF(NOT(ISNUMBER(A369)),"",$B$4+SUMIFS($J$12:$J$511,$A$12:$A$511,"&lt;="&amp;A369)+SUMIFS('Движения'!$E$9:$E$208,'Движения'!$A$9:$A$208,"&lt;="&amp;A369))</x:f>
      </x:c>
      <x:c r="M369" s="17" t="str">
        <x:f>IF(ISNUMBER(J369),IF(OR(I369="Выигрыш",I369="Проигрыш",I369="Продано"),F369,0),"")</x:f>
      </x:c>
    </x:row>
    <x:row r="370" ht="22" customHeight="1">
      <x:c r="A370" s="11"/>
      <x:c r="B370" s="9"/>
      <x:c r="C370" s="9"/>
      <x:c r="D370" s="9"/>
      <x:c r="E370" s="15"/>
      <x:c r="F370" s="16"/>
      <x:c r="G370" s="9"/>
      <x:c r="H370" s="9"/>
      <x:c r="I370" s="9"/>
      <x:c r="J370" s="17" t="str">
        <x:f>IF(OR(NOT(ISNUMBER(A370)),NOT(ISNUMBER(F370)),F370&lt;=0,I370=""),"",IF(I370="Ожидание","",IF(I370="Выигрыш",IF(AND(ISNUMBER(E370),E370&gt;=1),ROUND(F370*(E370-1),2),""),IF(I370="Проигрыш",-F370,IF(I370="Возврат",0,IF(I370="Продано",IF(AND(ISNUMBER(K370),K370&gt;=0),K370-F370,""),""))))))</x:f>
      </x:c>
      <x:c r="K370" s="16"/>
      <x:c r="L370" s="17" t="str">
        <x:f>IF(NOT(ISNUMBER(A370)),"",$B$4+SUMIFS($J$12:$J$511,$A$12:$A$511,"&lt;="&amp;A370)+SUMIFS('Движения'!$E$9:$E$208,'Движения'!$A$9:$A$208,"&lt;="&amp;A370))</x:f>
      </x:c>
      <x:c r="M370" s="17" t="str">
        <x:f>IF(ISNUMBER(J370),IF(OR(I370="Выигрыш",I370="Проигрыш",I370="Продано"),F370,0),"")</x:f>
      </x:c>
    </x:row>
    <x:row r="371" ht="22" customHeight="1">
      <x:c r="A371" s="11"/>
      <x:c r="B371" s="9"/>
      <x:c r="C371" s="9"/>
      <x:c r="D371" s="9"/>
      <x:c r="E371" s="15"/>
      <x:c r="F371" s="16"/>
      <x:c r="G371" s="9"/>
      <x:c r="H371" s="9"/>
      <x:c r="I371" s="9"/>
      <x:c r="J371" s="17" t="str">
        <x:f>IF(OR(NOT(ISNUMBER(A371)),NOT(ISNUMBER(F371)),F371&lt;=0,I371=""),"",IF(I371="Ожидание","",IF(I371="Выигрыш",IF(AND(ISNUMBER(E371),E371&gt;=1),ROUND(F371*(E371-1),2),""),IF(I371="Проигрыш",-F371,IF(I371="Возврат",0,IF(I371="Продано",IF(AND(ISNUMBER(K371),K371&gt;=0),K371-F371,""),""))))))</x:f>
      </x:c>
      <x:c r="K371" s="16"/>
      <x:c r="L371" s="17" t="str">
        <x:f>IF(NOT(ISNUMBER(A371)),"",$B$4+SUMIFS($J$12:$J$511,$A$12:$A$511,"&lt;="&amp;A371)+SUMIFS('Движения'!$E$9:$E$208,'Движения'!$A$9:$A$208,"&lt;="&amp;A371))</x:f>
      </x:c>
      <x:c r="M371" s="17" t="str">
        <x:f>IF(ISNUMBER(J371),IF(OR(I371="Выигрыш",I371="Проигрыш",I371="Продано"),F371,0),"")</x:f>
      </x:c>
    </x:row>
    <x:row r="372" ht="22" customHeight="1">
      <x:c r="A372" s="11"/>
      <x:c r="B372" s="9"/>
      <x:c r="C372" s="9"/>
      <x:c r="D372" s="9"/>
      <x:c r="E372" s="15"/>
      <x:c r="F372" s="16"/>
      <x:c r="G372" s="9"/>
      <x:c r="H372" s="9"/>
      <x:c r="I372" s="9"/>
      <x:c r="J372" s="17" t="str">
        <x:f>IF(OR(NOT(ISNUMBER(A372)),NOT(ISNUMBER(F372)),F372&lt;=0,I372=""),"",IF(I372="Ожидание","",IF(I372="Выигрыш",IF(AND(ISNUMBER(E372),E372&gt;=1),ROUND(F372*(E372-1),2),""),IF(I372="Проигрыш",-F372,IF(I372="Возврат",0,IF(I372="Продано",IF(AND(ISNUMBER(K372),K372&gt;=0),K372-F372,""),""))))))</x:f>
      </x:c>
      <x:c r="K372" s="16"/>
      <x:c r="L372" s="17" t="str">
        <x:f>IF(NOT(ISNUMBER(A372)),"",$B$4+SUMIFS($J$12:$J$511,$A$12:$A$511,"&lt;="&amp;A372)+SUMIFS('Движения'!$E$9:$E$208,'Движения'!$A$9:$A$208,"&lt;="&amp;A372))</x:f>
      </x:c>
      <x:c r="M372" s="17" t="str">
        <x:f>IF(ISNUMBER(J372),IF(OR(I372="Выигрыш",I372="Проигрыш",I372="Продано"),F372,0),"")</x:f>
      </x:c>
    </x:row>
    <x:row r="373" ht="22" customHeight="1">
      <x:c r="A373" s="11"/>
      <x:c r="B373" s="9"/>
      <x:c r="C373" s="9"/>
      <x:c r="D373" s="9"/>
      <x:c r="E373" s="15"/>
      <x:c r="F373" s="16"/>
      <x:c r="G373" s="9"/>
      <x:c r="H373" s="9"/>
      <x:c r="I373" s="9"/>
      <x:c r="J373" s="17" t="str">
        <x:f>IF(OR(NOT(ISNUMBER(A373)),NOT(ISNUMBER(F373)),F373&lt;=0,I373=""),"",IF(I373="Ожидание","",IF(I373="Выигрыш",IF(AND(ISNUMBER(E373),E373&gt;=1),ROUND(F373*(E373-1),2),""),IF(I373="Проигрыш",-F373,IF(I373="Возврат",0,IF(I373="Продано",IF(AND(ISNUMBER(K373),K373&gt;=0),K373-F373,""),""))))))</x:f>
      </x:c>
      <x:c r="K373" s="16"/>
      <x:c r="L373" s="17" t="str">
        <x:f>IF(NOT(ISNUMBER(A373)),"",$B$4+SUMIFS($J$12:$J$511,$A$12:$A$511,"&lt;="&amp;A373)+SUMIFS('Движения'!$E$9:$E$208,'Движения'!$A$9:$A$208,"&lt;="&amp;A373))</x:f>
      </x:c>
      <x:c r="M373" s="17" t="str">
        <x:f>IF(ISNUMBER(J373),IF(OR(I373="Выигрыш",I373="Проигрыш",I373="Продано"),F373,0),"")</x:f>
      </x:c>
    </x:row>
    <x:row r="374" ht="22" customHeight="1">
      <x:c r="A374" s="11"/>
      <x:c r="B374" s="9"/>
      <x:c r="C374" s="9"/>
      <x:c r="D374" s="9"/>
      <x:c r="E374" s="15"/>
      <x:c r="F374" s="16"/>
      <x:c r="G374" s="9"/>
      <x:c r="H374" s="9"/>
      <x:c r="I374" s="9"/>
      <x:c r="J374" s="17" t="str">
        <x:f>IF(OR(NOT(ISNUMBER(A374)),NOT(ISNUMBER(F374)),F374&lt;=0,I374=""),"",IF(I374="Ожидание","",IF(I374="Выигрыш",IF(AND(ISNUMBER(E374),E374&gt;=1),ROUND(F374*(E374-1),2),""),IF(I374="Проигрыш",-F374,IF(I374="Возврат",0,IF(I374="Продано",IF(AND(ISNUMBER(K374),K374&gt;=0),K374-F374,""),""))))))</x:f>
      </x:c>
      <x:c r="K374" s="16"/>
      <x:c r="L374" s="17" t="str">
        <x:f>IF(NOT(ISNUMBER(A374)),"",$B$4+SUMIFS($J$12:$J$511,$A$12:$A$511,"&lt;="&amp;A374)+SUMIFS('Движения'!$E$9:$E$208,'Движения'!$A$9:$A$208,"&lt;="&amp;A374))</x:f>
      </x:c>
      <x:c r="M374" s="17" t="str">
        <x:f>IF(ISNUMBER(J374),IF(OR(I374="Выигрыш",I374="Проигрыш",I374="Продано"),F374,0),"")</x:f>
      </x:c>
    </x:row>
    <x:row r="375" ht="22" customHeight="1">
      <x:c r="A375" s="11"/>
      <x:c r="B375" s="9"/>
      <x:c r="C375" s="9"/>
      <x:c r="D375" s="9"/>
      <x:c r="E375" s="15"/>
      <x:c r="F375" s="16"/>
      <x:c r="G375" s="9"/>
      <x:c r="H375" s="9"/>
      <x:c r="I375" s="9"/>
      <x:c r="J375" s="17" t="str">
        <x:f>IF(OR(NOT(ISNUMBER(A375)),NOT(ISNUMBER(F375)),F375&lt;=0,I375=""),"",IF(I375="Ожидание","",IF(I375="Выигрыш",IF(AND(ISNUMBER(E375),E375&gt;=1),ROUND(F375*(E375-1),2),""),IF(I375="Проигрыш",-F375,IF(I375="Возврат",0,IF(I375="Продано",IF(AND(ISNUMBER(K375),K375&gt;=0),K375-F375,""),""))))))</x:f>
      </x:c>
      <x:c r="K375" s="16"/>
      <x:c r="L375" s="17" t="str">
        <x:f>IF(NOT(ISNUMBER(A375)),"",$B$4+SUMIFS($J$12:$J$511,$A$12:$A$511,"&lt;="&amp;A375)+SUMIFS('Движения'!$E$9:$E$208,'Движения'!$A$9:$A$208,"&lt;="&amp;A375))</x:f>
      </x:c>
      <x:c r="M375" s="17" t="str">
        <x:f>IF(ISNUMBER(J375),IF(OR(I375="Выигрыш",I375="Проигрыш",I375="Продано"),F375,0),"")</x:f>
      </x:c>
    </x:row>
    <x:row r="376" ht="22" customHeight="1">
      <x:c r="A376" s="11"/>
      <x:c r="B376" s="9"/>
      <x:c r="C376" s="9"/>
      <x:c r="D376" s="9"/>
      <x:c r="E376" s="15"/>
      <x:c r="F376" s="16"/>
      <x:c r="G376" s="9"/>
      <x:c r="H376" s="9"/>
      <x:c r="I376" s="9"/>
      <x:c r="J376" s="17" t="str">
        <x:f>IF(OR(NOT(ISNUMBER(A376)),NOT(ISNUMBER(F376)),F376&lt;=0,I376=""),"",IF(I376="Ожидание","",IF(I376="Выигрыш",IF(AND(ISNUMBER(E376),E376&gt;=1),ROUND(F376*(E376-1),2),""),IF(I376="Проигрыш",-F376,IF(I376="Возврат",0,IF(I376="Продано",IF(AND(ISNUMBER(K376),K376&gt;=0),K376-F376,""),""))))))</x:f>
      </x:c>
      <x:c r="K376" s="16"/>
      <x:c r="L376" s="17" t="str">
        <x:f>IF(NOT(ISNUMBER(A376)),"",$B$4+SUMIFS($J$12:$J$511,$A$12:$A$511,"&lt;="&amp;A376)+SUMIFS('Движения'!$E$9:$E$208,'Движения'!$A$9:$A$208,"&lt;="&amp;A376))</x:f>
      </x:c>
      <x:c r="M376" s="17" t="str">
        <x:f>IF(ISNUMBER(J376),IF(OR(I376="Выигрыш",I376="Проигрыш",I376="Продано"),F376,0),"")</x:f>
      </x:c>
    </x:row>
    <x:row r="377" ht="22" customHeight="1">
      <x:c r="A377" s="11"/>
      <x:c r="B377" s="9"/>
      <x:c r="C377" s="9"/>
      <x:c r="D377" s="9"/>
      <x:c r="E377" s="15"/>
      <x:c r="F377" s="16"/>
      <x:c r="G377" s="9"/>
      <x:c r="H377" s="9"/>
      <x:c r="I377" s="9"/>
      <x:c r="J377" s="17" t="str">
        <x:f>IF(OR(NOT(ISNUMBER(A377)),NOT(ISNUMBER(F377)),F377&lt;=0,I377=""),"",IF(I377="Ожидание","",IF(I377="Выигрыш",IF(AND(ISNUMBER(E377),E377&gt;=1),ROUND(F377*(E377-1),2),""),IF(I377="Проигрыш",-F377,IF(I377="Возврат",0,IF(I377="Продано",IF(AND(ISNUMBER(K377),K377&gt;=0),K377-F377,""),""))))))</x:f>
      </x:c>
      <x:c r="K377" s="16"/>
      <x:c r="L377" s="17" t="str">
        <x:f>IF(NOT(ISNUMBER(A377)),"",$B$4+SUMIFS($J$12:$J$511,$A$12:$A$511,"&lt;="&amp;A377)+SUMIFS('Движения'!$E$9:$E$208,'Движения'!$A$9:$A$208,"&lt;="&amp;A377))</x:f>
      </x:c>
      <x:c r="M377" s="17" t="str">
        <x:f>IF(ISNUMBER(J377),IF(OR(I377="Выигрыш",I377="Проигрыш",I377="Продано"),F377,0),"")</x:f>
      </x:c>
    </x:row>
    <x:row r="378" ht="22" customHeight="1">
      <x:c r="A378" s="11"/>
      <x:c r="B378" s="9"/>
      <x:c r="C378" s="9"/>
      <x:c r="D378" s="9"/>
      <x:c r="E378" s="15"/>
      <x:c r="F378" s="16"/>
      <x:c r="G378" s="9"/>
      <x:c r="H378" s="9"/>
      <x:c r="I378" s="9"/>
      <x:c r="J378" s="17" t="str">
        <x:f>IF(OR(NOT(ISNUMBER(A378)),NOT(ISNUMBER(F378)),F378&lt;=0,I378=""),"",IF(I378="Ожидание","",IF(I378="Выигрыш",IF(AND(ISNUMBER(E378),E378&gt;=1),ROUND(F378*(E378-1),2),""),IF(I378="Проигрыш",-F378,IF(I378="Возврат",0,IF(I378="Продано",IF(AND(ISNUMBER(K378),K378&gt;=0),K378-F378,""),""))))))</x:f>
      </x:c>
      <x:c r="K378" s="16"/>
      <x:c r="L378" s="17" t="str">
        <x:f>IF(NOT(ISNUMBER(A378)),"",$B$4+SUMIFS($J$12:$J$511,$A$12:$A$511,"&lt;="&amp;A378)+SUMIFS('Движения'!$E$9:$E$208,'Движения'!$A$9:$A$208,"&lt;="&amp;A378))</x:f>
      </x:c>
      <x:c r="M378" s="17" t="str">
        <x:f>IF(ISNUMBER(J378),IF(OR(I378="Выигрыш",I378="Проигрыш",I378="Продано"),F378,0),"")</x:f>
      </x:c>
    </x:row>
    <x:row r="379" ht="22" customHeight="1">
      <x:c r="A379" s="11"/>
      <x:c r="B379" s="9"/>
      <x:c r="C379" s="9"/>
      <x:c r="D379" s="9"/>
      <x:c r="E379" s="15"/>
      <x:c r="F379" s="16"/>
      <x:c r="G379" s="9"/>
      <x:c r="H379" s="9"/>
      <x:c r="I379" s="9"/>
      <x:c r="J379" s="17" t="str">
        <x:f>IF(OR(NOT(ISNUMBER(A379)),NOT(ISNUMBER(F379)),F379&lt;=0,I379=""),"",IF(I379="Ожидание","",IF(I379="Выигрыш",IF(AND(ISNUMBER(E379),E379&gt;=1),ROUND(F379*(E379-1),2),""),IF(I379="Проигрыш",-F379,IF(I379="Возврат",0,IF(I379="Продано",IF(AND(ISNUMBER(K379),K379&gt;=0),K379-F379,""),""))))))</x:f>
      </x:c>
      <x:c r="K379" s="16"/>
      <x:c r="L379" s="17" t="str">
        <x:f>IF(NOT(ISNUMBER(A379)),"",$B$4+SUMIFS($J$12:$J$511,$A$12:$A$511,"&lt;="&amp;A379)+SUMIFS('Движения'!$E$9:$E$208,'Движения'!$A$9:$A$208,"&lt;="&amp;A379))</x:f>
      </x:c>
      <x:c r="M379" s="17" t="str">
        <x:f>IF(ISNUMBER(J379),IF(OR(I379="Выигрыш",I379="Проигрыш",I379="Продано"),F379,0),"")</x:f>
      </x:c>
    </x:row>
    <x:row r="380" ht="22" customHeight="1">
      <x:c r="A380" s="11"/>
      <x:c r="B380" s="9"/>
      <x:c r="C380" s="9"/>
      <x:c r="D380" s="9"/>
      <x:c r="E380" s="15"/>
      <x:c r="F380" s="16"/>
      <x:c r="G380" s="9"/>
      <x:c r="H380" s="9"/>
      <x:c r="I380" s="9"/>
      <x:c r="J380" s="17" t="str">
        <x:f>IF(OR(NOT(ISNUMBER(A380)),NOT(ISNUMBER(F380)),F380&lt;=0,I380=""),"",IF(I380="Ожидание","",IF(I380="Выигрыш",IF(AND(ISNUMBER(E380),E380&gt;=1),ROUND(F380*(E380-1),2),""),IF(I380="Проигрыш",-F380,IF(I380="Возврат",0,IF(I380="Продано",IF(AND(ISNUMBER(K380),K380&gt;=0),K380-F380,""),""))))))</x:f>
      </x:c>
      <x:c r="K380" s="16"/>
      <x:c r="L380" s="17" t="str">
        <x:f>IF(NOT(ISNUMBER(A380)),"",$B$4+SUMIFS($J$12:$J$511,$A$12:$A$511,"&lt;="&amp;A380)+SUMIFS('Движения'!$E$9:$E$208,'Движения'!$A$9:$A$208,"&lt;="&amp;A380))</x:f>
      </x:c>
      <x:c r="M380" s="17" t="str">
        <x:f>IF(ISNUMBER(J380),IF(OR(I380="Выигрыш",I380="Проигрыш",I380="Продано"),F380,0),"")</x:f>
      </x:c>
    </x:row>
    <x:row r="381" ht="22" customHeight="1">
      <x:c r="A381" s="11"/>
      <x:c r="B381" s="9"/>
      <x:c r="C381" s="9"/>
      <x:c r="D381" s="9"/>
      <x:c r="E381" s="15"/>
      <x:c r="F381" s="16"/>
      <x:c r="G381" s="9"/>
      <x:c r="H381" s="9"/>
      <x:c r="I381" s="9"/>
      <x:c r="J381" s="17" t="str">
        <x:f>IF(OR(NOT(ISNUMBER(A381)),NOT(ISNUMBER(F381)),F381&lt;=0,I381=""),"",IF(I381="Ожидание","",IF(I381="Выигрыш",IF(AND(ISNUMBER(E381),E381&gt;=1),ROUND(F381*(E381-1),2),""),IF(I381="Проигрыш",-F381,IF(I381="Возврат",0,IF(I381="Продано",IF(AND(ISNUMBER(K381),K381&gt;=0),K381-F381,""),""))))))</x:f>
      </x:c>
      <x:c r="K381" s="16"/>
      <x:c r="L381" s="17" t="str">
        <x:f>IF(NOT(ISNUMBER(A381)),"",$B$4+SUMIFS($J$12:$J$511,$A$12:$A$511,"&lt;="&amp;A381)+SUMIFS('Движения'!$E$9:$E$208,'Движения'!$A$9:$A$208,"&lt;="&amp;A381))</x:f>
      </x:c>
      <x:c r="M381" s="17" t="str">
        <x:f>IF(ISNUMBER(J381),IF(OR(I381="Выигрыш",I381="Проигрыш",I381="Продано"),F381,0),"")</x:f>
      </x:c>
    </x:row>
    <x:row r="382" ht="22" customHeight="1">
      <x:c r="A382" s="11"/>
      <x:c r="B382" s="9"/>
      <x:c r="C382" s="9"/>
      <x:c r="D382" s="9"/>
      <x:c r="E382" s="15"/>
      <x:c r="F382" s="16"/>
      <x:c r="G382" s="9"/>
      <x:c r="H382" s="9"/>
      <x:c r="I382" s="9"/>
      <x:c r="J382" s="17" t="str">
        <x:f>IF(OR(NOT(ISNUMBER(A382)),NOT(ISNUMBER(F382)),F382&lt;=0,I382=""),"",IF(I382="Ожидание","",IF(I382="Выигрыш",IF(AND(ISNUMBER(E382),E382&gt;=1),ROUND(F382*(E382-1),2),""),IF(I382="Проигрыш",-F382,IF(I382="Возврат",0,IF(I382="Продано",IF(AND(ISNUMBER(K382),K382&gt;=0),K382-F382,""),""))))))</x:f>
      </x:c>
      <x:c r="K382" s="16"/>
      <x:c r="L382" s="17" t="str">
        <x:f>IF(NOT(ISNUMBER(A382)),"",$B$4+SUMIFS($J$12:$J$511,$A$12:$A$511,"&lt;="&amp;A382)+SUMIFS('Движения'!$E$9:$E$208,'Движения'!$A$9:$A$208,"&lt;="&amp;A382))</x:f>
      </x:c>
      <x:c r="M382" s="17" t="str">
        <x:f>IF(ISNUMBER(J382),IF(OR(I382="Выигрыш",I382="Проигрыш",I382="Продано"),F382,0),"")</x:f>
      </x:c>
    </x:row>
    <x:row r="383" ht="22" customHeight="1">
      <x:c r="A383" s="11"/>
      <x:c r="B383" s="9"/>
      <x:c r="C383" s="9"/>
      <x:c r="D383" s="9"/>
      <x:c r="E383" s="15"/>
      <x:c r="F383" s="16"/>
      <x:c r="G383" s="9"/>
      <x:c r="H383" s="9"/>
      <x:c r="I383" s="9"/>
      <x:c r="J383" s="17" t="str">
        <x:f>IF(OR(NOT(ISNUMBER(A383)),NOT(ISNUMBER(F383)),F383&lt;=0,I383=""),"",IF(I383="Ожидание","",IF(I383="Выигрыш",IF(AND(ISNUMBER(E383),E383&gt;=1),ROUND(F383*(E383-1),2),""),IF(I383="Проигрыш",-F383,IF(I383="Возврат",0,IF(I383="Продано",IF(AND(ISNUMBER(K383),K383&gt;=0),K383-F383,""),""))))))</x:f>
      </x:c>
      <x:c r="K383" s="16"/>
      <x:c r="L383" s="17" t="str">
        <x:f>IF(NOT(ISNUMBER(A383)),"",$B$4+SUMIFS($J$12:$J$511,$A$12:$A$511,"&lt;="&amp;A383)+SUMIFS('Движения'!$E$9:$E$208,'Движения'!$A$9:$A$208,"&lt;="&amp;A383))</x:f>
      </x:c>
      <x:c r="M383" s="17" t="str">
        <x:f>IF(ISNUMBER(J383),IF(OR(I383="Выигрыш",I383="Проигрыш",I383="Продано"),F383,0),"")</x:f>
      </x:c>
    </x:row>
    <x:row r="384" ht="22" customHeight="1">
      <x:c r="A384" s="11"/>
      <x:c r="B384" s="9"/>
      <x:c r="C384" s="9"/>
      <x:c r="D384" s="9"/>
      <x:c r="E384" s="15"/>
      <x:c r="F384" s="16"/>
      <x:c r="G384" s="9"/>
      <x:c r="H384" s="9"/>
      <x:c r="I384" s="9"/>
      <x:c r="J384" s="17" t="str">
        <x:f>IF(OR(NOT(ISNUMBER(A384)),NOT(ISNUMBER(F384)),F384&lt;=0,I384=""),"",IF(I384="Ожидание","",IF(I384="Выигрыш",IF(AND(ISNUMBER(E384),E384&gt;=1),ROUND(F384*(E384-1),2),""),IF(I384="Проигрыш",-F384,IF(I384="Возврат",0,IF(I384="Продано",IF(AND(ISNUMBER(K384),K384&gt;=0),K384-F384,""),""))))))</x:f>
      </x:c>
      <x:c r="K384" s="16"/>
      <x:c r="L384" s="17" t="str">
        <x:f>IF(NOT(ISNUMBER(A384)),"",$B$4+SUMIFS($J$12:$J$511,$A$12:$A$511,"&lt;="&amp;A384)+SUMIFS('Движения'!$E$9:$E$208,'Движения'!$A$9:$A$208,"&lt;="&amp;A384))</x:f>
      </x:c>
      <x:c r="M384" s="17" t="str">
        <x:f>IF(ISNUMBER(J384),IF(OR(I384="Выигрыш",I384="Проигрыш",I384="Продано"),F384,0),"")</x:f>
      </x:c>
    </x:row>
    <x:row r="385" ht="22" customHeight="1">
      <x:c r="A385" s="11"/>
      <x:c r="B385" s="9"/>
      <x:c r="C385" s="9"/>
      <x:c r="D385" s="9"/>
      <x:c r="E385" s="15"/>
      <x:c r="F385" s="16"/>
      <x:c r="G385" s="9"/>
      <x:c r="H385" s="9"/>
      <x:c r="I385" s="9"/>
      <x:c r="J385" s="17" t="str">
        <x:f>IF(OR(NOT(ISNUMBER(A385)),NOT(ISNUMBER(F385)),F385&lt;=0,I385=""),"",IF(I385="Ожидание","",IF(I385="Выигрыш",IF(AND(ISNUMBER(E385),E385&gt;=1),ROUND(F385*(E385-1),2),""),IF(I385="Проигрыш",-F385,IF(I385="Возврат",0,IF(I385="Продано",IF(AND(ISNUMBER(K385),K385&gt;=0),K385-F385,""),""))))))</x:f>
      </x:c>
      <x:c r="K385" s="16"/>
      <x:c r="L385" s="17" t="str">
        <x:f>IF(NOT(ISNUMBER(A385)),"",$B$4+SUMIFS($J$12:$J$511,$A$12:$A$511,"&lt;="&amp;A385)+SUMIFS('Движения'!$E$9:$E$208,'Движения'!$A$9:$A$208,"&lt;="&amp;A385))</x:f>
      </x:c>
      <x:c r="M385" s="17" t="str">
        <x:f>IF(ISNUMBER(J385),IF(OR(I385="Выигрыш",I385="Проигрыш",I385="Продано"),F385,0),"")</x:f>
      </x:c>
    </x:row>
    <x:row r="386" ht="22" customHeight="1">
      <x:c r="A386" s="11"/>
      <x:c r="B386" s="9"/>
      <x:c r="C386" s="9"/>
      <x:c r="D386" s="9"/>
      <x:c r="E386" s="15"/>
      <x:c r="F386" s="16"/>
      <x:c r="G386" s="9"/>
      <x:c r="H386" s="9"/>
      <x:c r="I386" s="9"/>
      <x:c r="J386" s="17" t="str">
        <x:f>IF(OR(NOT(ISNUMBER(A386)),NOT(ISNUMBER(F386)),F386&lt;=0,I386=""),"",IF(I386="Ожидание","",IF(I386="Выигрыш",IF(AND(ISNUMBER(E386),E386&gt;=1),ROUND(F386*(E386-1),2),""),IF(I386="Проигрыш",-F386,IF(I386="Возврат",0,IF(I386="Продано",IF(AND(ISNUMBER(K386),K386&gt;=0),K386-F386,""),""))))))</x:f>
      </x:c>
      <x:c r="K386" s="16"/>
      <x:c r="L386" s="17" t="str">
        <x:f>IF(NOT(ISNUMBER(A386)),"",$B$4+SUMIFS($J$12:$J$511,$A$12:$A$511,"&lt;="&amp;A386)+SUMIFS('Движения'!$E$9:$E$208,'Движения'!$A$9:$A$208,"&lt;="&amp;A386))</x:f>
      </x:c>
      <x:c r="M386" s="17" t="str">
        <x:f>IF(ISNUMBER(J386),IF(OR(I386="Выигрыш",I386="Проигрыш",I386="Продано"),F386,0),"")</x:f>
      </x:c>
    </x:row>
    <x:row r="387" ht="22" customHeight="1">
      <x:c r="A387" s="11"/>
      <x:c r="B387" s="9"/>
      <x:c r="C387" s="9"/>
      <x:c r="D387" s="9"/>
      <x:c r="E387" s="15"/>
      <x:c r="F387" s="16"/>
      <x:c r="G387" s="9"/>
      <x:c r="H387" s="9"/>
      <x:c r="I387" s="9"/>
      <x:c r="J387" s="17" t="str">
        <x:f>IF(OR(NOT(ISNUMBER(A387)),NOT(ISNUMBER(F387)),F387&lt;=0,I387=""),"",IF(I387="Ожидание","",IF(I387="Выигрыш",IF(AND(ISNUMBER(E387),E387&gt;=1),ROUND(F387*(E387-1),2),""),IF(I387="Проигрыш",-F387,IF(I387="Возврат",0,IF(I387="Продано",IF(AND(ISNUMBER(K387),K387&gt;=0),K387-F387,""),""))))))</x:f>
      </x:c>
      <x:c r="K387" s="16"/>
      <x:c r="L387" s="17" t="str">
        <x:f>IF(NOT(ISNUMBER(A387)),"",$B$4+SUMIFS($J$12:$J$511,$A$12:$A$511,"&lt;="&amp;A387)+SUMIFS('Движения'!$E$9:$E$208,'Движения'!$A$9:$A$208,"&lt;="&amp;A387))</x:f>
      </x:c>
      <x:c r="M387" s="17" t="str">
        <x:f>IF(ISNUMBER(J387),IF(OR(I387="Выигрыш",I387="Проигрыш",I387="Продано"),F387,0),"")</x:f>
      </x:c>
    </x:row>
    <x:row r="388" ht="22" customHeight="1">
      <x:c r="A388" s="11"/>
      <x:c r="B388" s="9"/>
      <x:c r="C388" s="9"/>
      <x:c r="D388" s="9"/>
      <x:c r="E388" s="15"/>
      <x:c r="F388" s="16"/>
      <x:c r="G388" s="9"/>
      <x:c r="H388" s="9"/>
      <x:c r="I388" s="9"/>
      <x:c r="J388" s="17" t="str">
        <x:f>IF(OR(NOT(ISNUMBER(A388)),NOT(ISNUMBER(F388)),F388&lt;=0,I388=""),"",IF(I388="Ожидание","",IF(I388="Выигрыш",IF(AND(ISNUMBER(E388),E388&gt;=1),ROUND(F388*(E388-1),2),""),IF(I388="Проигрыш",-F388,IF(I388="Возврат",0,IF(I388="Продано",IF(AND(ISNUMBER(K388),K388&gt;=0),K388-F388,""),""))))))</x:f>
      </x:c>
      <x:c r="K388" s="16"/>
      <x:c r="L388" s="17" t="str">
        <x:f>IF(NOT(ISNUMBER(A388)),"",$B$4+SUMIFS($J$12:$J$511,$A$12:$A$511,"&lt;="&amp;A388)+SUMIFS('Движения'!$E$9:$E$208,'Движения'!$A$9:$A$208,"&lt;="&amp;A388))</x:f>
      </x:c>
      <x:c r="M388" s="17" t="str">
        <x:f>IF(ISNUMBER(J388),IF(OR(I388="Выигрыш",I388="Проигрыш",I388="Продано"),F388,0),"")</x:f>
      </x:c>
    </x:row>
    <x:row r="389" ht="22" customHeight="1">
      <x:c r="A389" s="11"/>
      <x:c r="B389" s="9"/>
      <x:c r="C389" s="9"/>
      <x:c r="D389" s="9"/>
      <x:c r="E389" s="15"/>
      <x:c r="F389" s="16"/>
      <x:c r="G389" s="9"/>
      <x:c r="H389" s="9"/>
      <x:c r="I389" s="9"/>
      <x:c r="J389" s="17" t="str">
        <x:f>IF(OR(NOT(ISNUMBER(A389)),NOT(ISNUMBER(F389)),F389&lt;=0,I389=""),"",IF(I389="Ожидание","",IF(I389="Выигрыш",IF(AND(ISNUMBER(E389),E389&gt;=1),ROUND(F389*(E389-1),2),""),IF(I389="Проигрыш",-F389,IF(I389="Возврат",0,IF(I389="Продано",IF(AND(ISNUMBER(K389),K389&gt;=0),K389-F389,""),""))))))</x:f>
      </x:c>
      <x:c r="K389" s="16"/>
      <x:c r="L389" s="17" t="str">
        <x:f>IF(NOT(ISNUMBER(A389)),"",$B$4+SUMIFS($J$12:$J$511,$A$12:$A$511,"&lt;="&amp;A389)+SUMIFS('Движения'!$E$9:$E$208,'Движения'!$A$9:$A$208,"&lt;="&amp;A389))</x:f>
      </x:c>
      <x:c r="M389" s="17" t="str">
        <x:f>IF(ISNUMBER(J389),IF(OR(I389="Выигрыш",I389="Проигрыш",I389="Продано"),F389,0),"")</x:f>
      </x:c>
    </x:row>
    <x:row r="390" ht="22" customHeight="1">
      <x:c r="A390" s="11"/>
      <x:c r="B390" s="9"/>
      <x:c r="C390" s="9"/>
      <x:c r="D390" s="9"/>
      <x:c r="E390" s="15"/>
      <x:c r="F390" s="16"/>
      <x:c r="G390" s="9"/>
      <x:c r="H390" s="9"/>
      <x:c r="I390" s="9"/>
      <x:c r="J390" s="17" t="str">
        <x:f>IF(OR(NOT(ISNUMBER(A390)),NOT(ISNUMBER(F390)),F390&lt;=0,I390=""),"",IF(I390="Ожидание","",IF(I390="Выигрыш",IF(AND(ISNUMBER(E390),E390&gt;=1),ROUND(F390*(E390-1),2),""),IF(I390="Проигрыш",-F390,IF(I390="Возврат",0,IF(I390="Продано",IF(AND(ISNUMBER(K390),K390&gt;=0),K390-F390,""),""))))))</x:f>
      </x:c>
      <x:c r="K390" s="16"/>
      <x:c r="L390" s="17" t="str">
        <x:f>IF(NOT(ISNUMBER(A390)),"",$B$4+SUMIFS($J$12:$J$511,$A$12:$A$511,"&lt;="&amp;A390)+SUMIFS('Движения'!$E$9:$E$208,'Движения'!$A$9:$A$208,"&lt;="&amp;A390))</x:f>
      </x:c>
      <x:c r="M390" s="17" t="str">
        <x:f>IF(ISNUMBER(J390),IF(OR(I390="Выигрыш",I390="Проигрыш",I390="Продано"),F390,0),"")</x:f>
      </x:c>
    </x:row>
    <x:row r="391" ht="22" customHeight="1">
      <x:c r="A391" s="11"/>
      <x:c r="B391" s="9"/>
      <x:c r="C391" s="9"/>
      <x:c r="D391" s="9"/>
      <x:c r="E391" s="15"/>
      <x:c r="F391" s="16"/>
      <x:c r="G391" s="9"/>
      <x:c r="H391" s="9"/>
      <x:c r="I391" s="9"/>
      <x:c r="J391" s="17" t="str">
        <x:f>IF(OR(NOT(ISNUMBER(A391)),NOT(ISNUMBER(F391)),F391&lt;=0,I391=""),"",IF(I391="Ожидание","",IF(I391="Выигрыш",IF(AND(ISNUMBER(E391),E391&gt;=1),ROUND(F391*(E391-1),2),""),IF(I391="Проигрыш",-F391,IF(I391="Возврат",0,IF(I391="Продано",IF(AND(ISNUMBER(K391),K391&gt;=0),K391-F391,""),""))))))</x:f>
      </x:c>
      <x:c r="K391" s="16"/>
      <x:c r="L391" s="17" t="str">
        <x:f>IF(NOT(ISNUMBER(A391)),"",$B$4+SUMIFS($J$12:$J$511,$A$12:$A$511,"&lt;="&amp;A391)+SUMIFS('Движения'!$E$9:$E$208,'Движения'!$A$9:$A$208,"&lt;="&amp;A391))</x:f>
      </x:c>
      <x:c r="M391" s="17" t="str">
        <x:f>IF(ISNUMBER(J391),IF(OR(I391="Выигрыш",I391="Проигрыш",I391="Продано"),F391,0),"")</x:f>
      </x:c>
    </x:row>
    <x:row r="392" ht="22" customHeight="1">
      <x:c r="A392" s="11"/>
      <x:c r="B392" s="9"/>
      <x:c r="C392" s="9"/>
      <x:c r="D392" s="9"/>
      <x:c r="E392" s="15"/>
      <x:c r="F392" s="16"/>
      <x:c r="G392" s="9"/>
      <x:c r="H392" s="9"/>
      <x:c r="I392" s="9"/>
      <x:c r="J392" s="17" t="str">
        <x:f>IF(OR(NOT(ISNUMBER(A392)),NOT(ISNUMBER(F392)),F392&lt;=0,I392=""),"",IF(I392="Ожидание","",IF(I392="Выигрыш",IF(AND(ISNUMBER(E392),E392&gt;=1),ROUND(F392*(E392-1),2),""),IF(I392="Проигрыш",-F392,IF(I392="Возврат",0,IF(I392="Продано",IF(AND(ISNUMBER(K392),K392&gt;=0),K392-F392,""),""))))))</x:f>
      </x:c>
      <x:c r="K392" s="16"/>
      <x:c r="L392" s="17" t="str">
        <x:f>IF(NOT(ISNUMBER(A392)),"",$B$4+SUMIFS($J$12:$J$511,$A$12:$A$511,"&lt;="&amp;A392)+SUMIFS('Движения'!$E$9:$E$208,'Движения'!$A$9:$A$208,"&lt;="&amp;A392))</x:f>
      </x:c>
      <x:c r="M392" s="17" t="str">
        <x:f>IF(ISNUMBER(J392),IF(OR(I392="Выигрыш",I392="Проигрыш",I392="Продано"),F392,0),"")</x:f>
      </x:c>
    </x:row>
    <x:row r="393" ht="22" customHeight="1">
      <x:c r="A393" s="11"/>
      <x:c r="B393" s="9"/>
      <x:c r="C393" s="9"/>
      <x:c r="D393" s="9"/>
      <x:c r="E393" s="15"/>
      <x:c r="F393" s="16"/>
      <x:c r="G393" s="9"/>
      <x:c r="H393" s="9"/>
      <x:c r="I393" s="9"/>
      <x:c r="J393" s="17" t="str">
        <x:f>IF(OR(NOT(ISNUMBER(A393)),NOT(ISNUMBER(F393)),F393&lt;=0,I393=""),"",IF(I393="Ожидание","",IF(I393="Выигрыш",IF(AND(ISNUMBER(E393),E393&gt;=1),ROUND(F393*(E393-1),2),""),IF(I393="Проигрыш",-F393,IF(I393="Возврат",0,IF(I393="Продано",IF(AND(ISNUMBER(K393),K393&gt;=0),K393-F393,""),""))))))</x:f>
      </x:c>
      <x:c r="K393" s="16"/>
      <x:c r="L393" s="17" t="str">
        <x:f>IF(NOT(ISNUMBER(A393)),"",$B$4+SUMIFS($J$12:$J$511,$A$12:$A$511,"&lt;="&amp;A393)+SUMIFS('Движения'!$E$9:$E$208,'Движения'!$A$9:$A$208,"&lt;="&amp;A393))</x:f>
      </x:c>
      <x:c r="M393" s="17" t="str">
        <x:f>IF(ISNUMBER(J393),IF(OR(I393="Выигрыш",I393="Проигрыш",I393="Продано"),F393,0),"")</x:f>
      </x:c>
    </x:row>
    <x:row r="394" ht="22" customHeight="1">
      <x:c r="A394" s="11"/>
      <x:c r="B394" s="9"/>
      <x:c r="C394" s="9"/>
      <x:c r="D394" s="9"/>
      <x:c r="E394" s="15"/>
      <x:c r="F394" s="16"/>
      <x:c r="G394" s="9"/>
      <x:c r="H394" s="9"/>
      <x:c r="I394" s="9"/>
      <x:c r="J394" s="17" t="str">
        <x:f>IF(OR(NOT(ISNUMBER(A394)),NOT(ISNUMBER(F394)),F394&lt;=0,I394=""),"",IF(I394="Ожидание","",IF(I394="Выигрыш",IF(AND(ISNUMBER(E394),E394&gt;=1),ROUND(F394*(E394-1),2),""),IF(I394="Проигрыш",-F394,IF(I394="Возврат",0,IF(I394="Продано",IF(AND(ISNUMBER(K394),K394&gt;=0),K394-F394,""),""))))))</x:f>
      </x:c>
      <x:c r="K394" s="16"/>
      <x:c r="L394" s="17" t="str">
        <x:f>IF(NOT(ISNUMBER(A394)),"",$B$4+SUMIFS($J$12:$J$511,$A$12:$A$511,"&lt;="&amp;A394)+SUMIFS('Движения'!$E$9:$E$208,'Движения'!$A$9:$A$208,"&lt;="&amp;A394))</x:f>
      </x:c>
      <x:c r="M394" s="17" t="str">
        <x:f>IF(ISNUMBER(J394),IF(OR(I394="Выигрыш",I394="Проигрыш",I394="Продано"),F394,0),"")</x:f>
      </x:c>
    </x:row>
    <x:row r="395" ht="22" customHeight="1">
      <x:c r="A395" s="11"/>
      <x:c r="B395" s="9"/>
      <x:c r="C395" s="9"/>
      <x:c r="D395" s="9"/>
      <x:c r="E395" s="15"/>
      <x:c r="F395" s="16"/>
      <x:c r="G395" s="9"/>
      <x:c r="H395" s="9"/>
      <x:c r="I395" s="9"/>
      <x:c r="J395" s="17" t="str">
        <x:f>IF(OR(NOT(ISNUMBER(A395)),NOT(ISNUMBER(F395)),F395&lt;=0,I395=""),"",IF(I395="Ожидание","",IF(I395="Выигрыш",IF(AND(ISNUMBER(E395),E395&gt;=1),ROUND(F395*(E395-1),2),""),IF(I395="Проигрыш",-F395,IF(I395="Возврат",0,IF(I395="Продано",IF(AND(ISNUMBER(K395),K395&gt;=0),K395-F395,""),""))))))</x:f>
      </x:c>
      <x:c r="K395" s="16"/>
      <x:c r="L395" s="17" t="str">
        <x:f>IF(NOT(ISNUMBER(A395)),"",$B$4+SUMIFS($J$12:$J$511,$A$12:$A$511,"&lt;="&amp;A395)+SUMIFS('Движения'!$E$9:$E$208,'Движения'!$A$9:$A$208,"&lt;="&amp;A395))</x:f>
      </x:c>
      <x:c r="M395" s="17" t="str">
        <x:f>IF(ISNUMBER(J395),IF(OR(I395="Выигрыш",I395="Проигрыш",I395="Продано"),F395,0),"")</x:f>
      </x:c>
    </x:row>
    <x:row r="396" ht="22" customHeight="1">
      <x:c r="A396" s="11"/>
      <x:c r="B396" s="9"/>
      <x:c r="C396" s="9"/>
      <x:c r="D396" s="9"/>
      <x:c r="E396" s="15"/>
      <x:c r="F396" s="16"/>
      <x:c r="G396" s="9"/>
      <x:c r="H396" s="9"/>
      <x:c r="I396" s="9"/>
      <x:c r="J396" s="17" t="str">
        <x:f>IF(OR(NOT(ISNUMBER(A396)),NOT(ISNUMBER(F396)),F396&lt;=0,I396=""),"",IF(I396="Ожидание","",IF(I396="Выигрыш",IF(AND(ISNUMBER(E396),E396&gt;=1),ROUND(F396*(E396-1),2),""),IF(I396="Проигрыш",-F396,IF(I396="Возврат",0,IF(I396="Продано",IF(AND(ISNUMBER(K396),K396&gt;=0),K396-F396,""),""))))))</x:f>
      </x:c>
      <x:c r="K396" s="16"/>
      <x:c r="L396" s="17" t="str">
        <x:f>IF(NOT(ISNUMBER(A396)),"",$B$4+SUMIFS($J$12:$J$511,$A$12:$A$511,"&lt;="&amp;A396)+SUMIFS('Движения'!$E$9:$E$208,'Движения'!$A$9:$A$208,"&lt;="&amp;A396))</x:f>
      </x:c>
      <x:c r="M396" s="17" t="str">
        <x:f>IF(ISNUMBER(J396),IF(OR(I396="Выигрыш",I396="Проигрыш",I396="Продано"),F396,0),"")</x:f>
      </x:c>
    </x:row>
    <x:row r="397" ht="22" customHeight="1">
      <x:c r="A397" s="11"/>
      <x:c r="B397" s="9"/>
      <x:c r="C397" s="9"/>
      <x:c r="D397" s="9"/>
      <x:c r="E397" s="15"/>
      <x:c r="F397" s="16"/>
      <x:c r="G397" s="9"/>
      <x:c r="H397" s="9"/>
      <x:c r="I397" s="9"/>
      <x:c r="J397" s="17" t="str">
        <x:f>IF(OR(NOT(ISNUMBER(A397)),NOT(ISNUMBER(F397)),F397&lt;=0,I397=""),"",IF(I397="Ожидание","",IF(I397="Выигрыш",IF(AND(ISNUMBER(E397),E397&gt;=1),ROUND(F397*(E397-1),2),""),IF(I397="Проигрыш",-F397,IF(I397="Возврат",0,IF(I397="Продано",IF(AND(ISNUMBER(K397),K397&gt;=0),K397-F397,""),""))))))</x:f>
      </x:c>
      <x:c r="K397" s="16"/>
      <x:c r="L397" s="17" t="str">
        <x:f>IF(NOT(ISNUMBER(A397)),"",$B$4+SUMIFS($J$12:$J$511,$A$12:$A$511,"&lt;="&amp;A397)+SUMIFS('Движения'!$E$9:$E$208,'Движения'!$A$9:$A$208,"&lt;="&amp;A397))</x:f>
      </x:c>
      <x:c r="M397" s="17" t="str">
        <x:f>IF(ISNUMBER(J397),IF(OR(I397="Выигрыш",I397="Проигрыш",I397="Продано"),F397,0),"")</x:f>
      </x:c>
    </x:row>
    <x:row r="398" ht="22" customHeight="1">
      <x:c r="A398" s="11"/>
      <x:c r="B398" s="9"/>
      <x:c r="C398" s="9"/>
      <x:c r="D398" s="9"/>
      <x:c r="E398" s="15"/>
      <x:c r="F398" s="16"/>
      <x:c r="G398" s="9"/>
      <x:c r="H398" s="9"/>
      <x:c r="I398" s="9"/>
      <x:c r="J398" s="17" t="str">
        <x:f>IF(OR(NOT(ISNUMBER(A398)),NOT(ISNUMBER(F398)),F398&lt;=0,I398=""),"",IF(I398="Ожидание","",IF(I398="Выигрыш",IF(AND(ISNUMBER(E398),E398&gt;=1),ROUND(F398*(E398-1),2),""),IF(I398="Проигрыш",-F398,IF(I398="Возврат",0,IF(I398="Продано",IF(AND(ISNUMBER(K398),K398&gt;=0),K398-F398,""),""))))))</x:f>
      </x:c>
      <x:c r="K398" s="16"/>
      <x:c r="L398" s="17" t="str">
        <x:f>IF(NOT(ISNUMBER(A398)),"",$B$4+SUMIFS($J$12:$J$511,$A$12:$A$511,"&lt;="&amp;A398)+SUMIFS('Движения'!$E$9:$E$208,'Движения'!$A$9:$A$208,"&lt;="&amp;A398))</x:f>
      </x:c>
      <x:c r="M398" s="17" t="str">
        <x:f>IF(ISNUMBER(J398),IF(OR(I398="Выигрыш",I398="Проигрыш",I398="Продано"),F398,0),"")</x:f>
      </x:c>
    </x:row>
    <x:row r="399" ht="22" customHeight="1">
      <x:c r="A399" s="11"/>
      <x:c r="B399" s="9"/>
      <x:c r="C399" s="9"/>
      <x:c r="D399" s="9"/>
      <x:c r="E399" s="15"/>
      <x:c r="F399" s="16"/>
      <x:c r="G399" s="9"/>
      <x:c r="H399" s="9"/>
      <x:c r="I399" s="9"/>
      <x:c r="J399" s="17" t="str">
        <x:f>IF(OR(NOT(ISNUMBER(A399)),NOT(ISNUMBER(F399)),F399&lt;=0,I399=""),"",IF(I399="Ожидание","",IF(I399="Выигрыш",IF(AND(ISNUMBER(E399),E399&gt;=1),ROUND(F399*(E399-1),2),""),IF(I399="Проигрыш",-F399,IF(I399="Возврат",0,IF(I399="Продано",IF(AND(ISNUMBER(K399),K399&gt;=0),K399-F399,""),""))))))</x:f>
      </x:c>
      <x:c r="K399" s="16"/>
      <x:c r="L399" s="17" t="str">
        <x:f>IF(NOT(ISNUMBER(A399)),"",$B$4+SUMIFS($J$12:$J$511,$A$12:$A$511,"&lt;="&amp;A399)+SUMIFS('Движения'!$E$9:$E$208,'Движения'!$A$9:$A$208,"&lt;="&amp;A399))</x:f>
      </x:c>
      <x:c r="M399" s="17" t="str">
        <x:f>IF(ISNUMBER(J399),IF(OR(I399="Выигрыш",I399="Проигрыш",I399="Продано"),F399,0),"")</x:f>
      </x:c>
    </x:row>
    <x:row r="400" ht="22" customHeight="1">
      <x:c r="A400" s="11"/>
      <x:c r="B400" s="9"/>
      <x:c r="C400" s="9"/>
      <x:c r="D400" s="9"/>
      <x:c r="E400" s="15"/>
      <x:c r="F400" s="16"/>
      <x:c r="G400" s="9"/>
      <x:c r="H400" s="9"/>
      <x:c r="I400" s="9"/>
      <x:c r="J400" s="17" t="str">
        <x:f>IF(OR(NOT(ISNUMBER(A400)),NOT(ISNUMBER(F400)),F400&lt;=0,I400=""),"",IF(I400="Ожидание","",IF(I400="Выигрыш",IF(AND(ISNUMBER(E400),E400&gt;=1),ROUND(F400*(E400-1),2),""),IF(I400="Проигрыш",-F400,IF(I400="Возврат",0,IF(I400="Продано",IF(AND(ISNUMBER(K400),K400&gt;=0),K400-F400,""),""))))))</x:f>
      </x:c>
      <x:c r="K400" s="16"/>
      <x:c r="L400" s="17" t="str">
        <x:f>IF(NOT(ISNUMBER(A400)),"",$B$4+SUMIFS($J$12:$J$511,$A$12:$A$511,"&lt;="&amp;A400)+SUMIFS('Движения'!$E$9:$E$208,'Движения'!$A$9:$A$208,"&lt;="&amp;A400))</x:f>
      </x:c>
      <x:c r="M400" s="17" t="str">
        <x:f>IF(ISNUMBER(J400),IF(OR(I400="Выигрыш",I400="Проигрыш",I400="Продано"),F400,0),"")</x:f>
      </x:c>
    </x:row>
    <x:row r="401" ht="22" customHeight="1">
      <x:c r="A401" s="11"/>
      <x:c r="B401" s="9"/>
      <x:c r="C401" s="9"/>
      <x:c r="D401" s="9"/>
      <x:c r="E401" s="15"/>
      <x:c r="F401" s="16"/>
      <x:c r="G401" s="9"/>
      <x:c r="H401" s="9"/>
      <x:c r="I401" s="9"/>
      <x:c r="J401" s="17" t="str">
        <x:f>IF(OR(NOT(ISNUMBER(A401)),NOT(ISNUMBER(F401)),F401&lt;=0,I401=""),"",IF(I401="Ожидание","",IF(I401="Выигрыш",IF(AND(ISNUMBER(E401),E401&gt;=1),ROUND(F401*(E401-1),2),""),IF(I401="Проигрыш",-F401,IF(I401="Возврат",0,IF(I401="Продано",IF(AND(ISNUMBER(K401),K401&gt;=0),K401-F401,""),""))))))</x:f>
      </x:c>
      <x:c r="K401" s="16"/>
      <x:c r="L401" s="17" t="str">
        <x:f>IF(NOT(ISNUMBER(A401)),"",$B$4+SUMIFS($J$12:$J$511,$A$12:$A$511,"&lt;="&amp;A401)+SUMIFS('Движения'!$E$9:$E$208,'Движения'!$A$9:$A$208,"&lt;="&amp;A401))</x:f>
      </x:c>
      <x:c r="M401" s="17" t="str">
        <x:f>IF(ISNUMBER(J401),IF(OR(I401="Выигрыш",I401="Проигрыш",I401="Продано"),F401,0),"")</x:f>
      </x:c>
    </x:row>
    <x:row r="402" ht="22" customHeight="1">
      <x:c r="A402" s="11"/>
      <x:c r="B402" s="9"/>
      <x:c r="C402" s="9"/>
      <x:c r="D402" s="9"/>
      <x:c r="E402" s="15"/>
      <x:c r="F402" s="16"/>
      <x:c r="G402" s="9"/>
      <x:c r="H402" s="9"/>
      <x:c r="I402" s="9"/>
      <x:c r="J402" s="17" t="str">
        <x:f>IF(OR(NOT(ISNUMBER(A402)),NOT(ISNUMBER(F402)),F402&lt;=0,I402=""),"",IF(I402="Ожидание","",IF(I402="Выигрыш",IF(AND(ISNUMBER(E402),E402&gt;=1),ROUND(F402*(E402-1),2),""),IF(I402="Проигрыш",-F402,IF(I402="Возврат",0,IF(I402="Продано",IF(AND(ISNUMBER(K402),K402&gt;=0),K402-F402,""),""))))))</x:f>
      </x:c>
      <x:c r="K402" s="16"/>
      <x:c r="L402" s="17" t="str">
        <x:f>IF(NOT(ISNUMBER(A402)),"",$B$4+SUMIFS($J$12:$J$511,$A$12:$A$511,"&lt;="&amp;A402)+SUMIFS('Движения'!$E$9:$E$208,'Движения'!$A$9:$A$208,"&lt;="&amp;A402))</x:f>
      </x:c>
      <x:c r="M402" s="17" t="str">
        <x:f>IF(ISNUMBER(J402),IF(OR(I402="Выигрыш",I402="Проигрыш",I402="Продано"),F402,0),"")</x:f>
      </x:c>
    </x:row>
    <x:row r="403" ht="22" customHeight="1">
      <x:c r="A403" s="11"/>
      <x:c r="B403" s="9"/>
      <x:c r="C403" s="9"/>
      <x:c r="D403" s="9"/>
      <x:c r="E403" s="15"/>
      <x:c r="F403" s="16"/>
      <x:c r="G403" s="9"/>
      <x:c r="H403" s="9"/>
      <x:c r="I403" s="9"/>
      <x:c r="J403" s="17" t="str">
        <x:f>IF(OR(NOT(ISNUMBER(A403)),NOT(ISNUMBER(F403)),F403&lt;=0,I403=""),"",IF(I403="Ожидание","",IF(I403="Выигрыш",IF(AND(ISNUMBER(E403),E403&gt;=1),ROUND(F403*(E403-1),2),""),IF(I403="Проигрыш",-F403,IF(I403="Возврат",0,IF(I403="Продано",IF(AND(ISNUMBER(K403),K403&gt;=0),K403-F403,""),""))))))</x:f>
      </x:c>
      <x:c r="K403" s="16"/>
      <x:c r="L403" s="17" t="str">
        <x:f>IF(NOT(ISNUMBER(A403)),"",$B$4+SUMIFS($J$12:$J$511,$A$12:$A$511,"&lt;="&amp;A403)+SUMIFS('Движения'!$E$9:$E$208,'Движения'!$A$9:$A$208,"&lt;="&amp;A403))</x:f>
      </x:c>
      <x:c r="M403" s="17" t="str">
        <x:f>IF(ISNUMBER(J403),IF(OR(I403="Выигрыш",I403="Проигрыш",I403="Продано"),F403,0),"")</x:f>
      </x:c>
    </x:row>
    <x:row r="404" ht="22" customHeight="1">
      <x:c r="A404" s="11"/>
      <x:c r="B404" s="9"/>
      <x:c r="C404" s="9"/>
      <x:c r="D404" s="9"/>
      <x:c r="E404" s="15"/>
      <x:c r="F404" s="16"/>
      <x:c r="G404" s="9"/>
      <x:c r="H404" s="9"/>
      <x:c r="I404" s="9"/>
      <x:c r="J404" s="17" t="str">
        <x:f>IF(OR(NOT(ISNUMBER(A404)),NOT(ISNUMBER(F404)),F404&lt;=0,I404=""),"",IF(I404="Ожидание","",IF(I404="Выигрыш",IF(AND(ISNUMBER(E404),E404&gt;=1),ROUND(F404*(E404-1),2),""),IF(I404="Проигрыш",-F404,IF(I404="Возврат",0,IF(I404="Продано",IF(AND(ISNUMBER(K404),K404&gt;=0),K404-F404,""),""))))))</x:f>
      </x:c>
      <x:c r="K404" s="16"/>
      <x:c r="L404" s="17" t="str">
        <x:f>IF(NOT(ISNUMBER(A404)),"",$B$4+SUMIFS($J$12:$J$511,$A$12:$A$511,"&lt;="&amp;A404)+SUMIFS('Движения'!$E$9:$E$208,'Движения'!$A$9:$A$208,"&lt;="&amp;A404))</x:f>
      </x:c>
      <x:c r="M404" s="17" t="str">
        <x:f>IF(ISNUMBER(J404),IF(OR(I404="Выигрыш",I404="Проигрыш",I404="Продано"),F404,0),"")</x:f>
      </x:c>
    </x:row>
    <x:row r="405" ht="22" customHeight="1">
      <x:c r="A405" s="11"/>
      <x:c r="B405" s="9"/>
      <x:c r="C405" s="9"/>
      <x:c r="D405" s="9"/>
      <x:c r="E405" s="15"/>
      <x:c r="F405" s="16"/>
      <x:c r="G405" s="9"/>
      <x:c r="H405" s="9"/>
      <x:c r="I405" s="9"/>
      <x:c r="J405" s="17" t="str">
        <x:f>IF(OR(NOT(ISNUMBER(A405)),NOT(ISNUMBER(F405)),F405&lt;=0,I405=""),"",IF(I405="Ожидание","",IF(I405="Выигрыш",IF(AND(ISNUMBER(E405),E405&gt;=1),ROUND(F405*(E405-1),2),""),IF(I405="Проигрыш",-F405,IF(I405="Возврат",0,IF(I405="Продано",IF(AND(ISNUMBER(K405),K405&gt;=0),K405-F405,""),""))))))</x:f>
      </x:c>
      <x:c r="K405" s="16"/>
      <x:c r="L405" s="17" t="str">
        <x:f>IF(NOT(ISNUMBER(A405)),"",$B$4+SUMIFS($J$12:$J$511,$A$12:$A$511,"&lt;="&amp;A405)+SUMIFS('Движения'!$E$9:$E$208,'Движения'!$A$9:$A$208,"&lt;="&amp;A405))</x:f>
      </x:c>
      <x:c r="M405" s="17" t="str">
        <x:f>IF(ISNUMBER(J405),IF(OR(I405="Выигрыш",I405="Проигрыш",I405="Продано"),F405,0),"")</x:f>
      </x:c>
    </x:row>
    <x:row r="406" ht="22" customHeight="1">
      <x:c r="A406" s="11"/>
      <x:c r="B406" s="9"/>
      <x:c r="C406" s="9"/>
      <x:c r="D406" s="9"/>
      <x:c r="E406" s="15"/>
      <x:c r="F406" s="16"/>
      <x:c r="G406" s="9"/>
      <x:c r="H406" s="9"/>
      <x:c r="I406" s="9"/>
      <x:c r="J406" s="17" t="str">
        <x:f>IF(OR(NOT(ISNUMBER(A406)),NOT(ISNUMBER(F406)),F406&lt;=0,I406=""),"",IF(I406="Ожидание","",IF(I406="Выигрыш",IF(AND(ISNUMBER(E406),E406&gt;=1),ROUND(F406*(E406-1),2),""),IF(I406="Проигрыш",-F406,IF(I406="Возврат",0,IF(I406="Продано",IF(AND(ISNUMBER(K406),K406&gt;=0),K406-F406,""),""))))))</x:f>
      </x:c>
      <x:c r="K406" s="16"/>
      <x:c r="L406" s="17" t="str">
        <x:f>IF(NOT(ISNUMBER(A406)),"",$B$4+SUMIFS($J$12:$J$511,$A$12:$A$511,"&lt;="&amp;A406)+SUMIFS('Движения'!$E$9:$E$208,'Движения'!$A$9:$A$208,"&lt;="&amp;A406))</x:f>
      </x:c>
      <x:c r="M406" s="17" t="str">
        <x:f>IF(ISNUMBER(J406),IF(OR(I406="Выигрыш",I406="Проигрыш",I406="Продано"),F406,0),"")</x:f>
      </x:c>
    </x:row>
    <x:row r="407" ht="22" customHeight="1">
      <x:c r="A407" s="11"/>
      <x:c r="B407" s="9"/>
      <x:c r="C407" s="9"/>
      <x:c r="D407" s="9"/>
      <x:c r="E407" s="15"/>
      <x:c r="F407" s="16"/>
      <x:c r="G407" s="9"/>
      <x:c r="H407" s="9"/>
      <x:c r="I407" s="9"/>
      <x:c r="J407" s="17" t="str">
        <x:f>IF(OR(NOT(ISNUMBER(A407)),NOT(ISNUMBER(F407)),F407&lt;=0,I407=""),"",IF(I407="Ожидание","",IF(I407="Выигрыш",IF(AND(ISNUMBER(E407),E407&gt;=1),ROUND(F407*(E407-1),2),""),IF(I407="Проигрыш",-F407,IF(I407="Возврат",0,IF(I407="Продано",IF(AND(ISNUMBER(K407),K407&gt;=0),K407-F407,""),""))))))</x:f>
      </x:c>
      <x:c r="K407" s="16"/>
      <x:c r="L407" s="17" t="str">
        <x:f>IF(NOT(ISNUMBER(A407)),"",$B$4+SUMIFS($J$12:$J$511,$A$12:$A$511,"&lt;="&amp;A407)+SUMIFS('Движения'!$E$9:$E$208,'Движения'!$A$9:$A$208,"&lt;="&amp;A407))</x:f>
      </x:c>
      <x:c r="M407" s="17" t="str">
        <x:f>IF(ISNUMBER(J407),IF(OR(I407="Выигрыш",I407="Проигрыш",I407="Продано"),F407,0),"")</x:f>
      </x:c>
    </x:row>
    <x:row r="408" ht="22" customHeight="1">
      <x:c r="A408" s="11"/>
      <x:c r="B408" s="9"/>
      <x:c r="C408" s="9"/>
      <x:c r="D408" s="9"/>
      <x:c r="E408" s="15"/>
      <x:c r="F408" s="16"/>
      <x:c r="G408" s="9"/>
      <x:c r="H408" s="9"/>
      <x:c r="I408" s="9"/>
      <x:c r="J408" s="17" t="str">
        <x:f>IF(OR(NOT(ISNUMBER(A408)),NOT(ISNUMBER(F408)),F408&lt;=0,I408=""),"",IF(I408="Ожидание","",IF(I408="Выигрыш",IF(AND(ISNUMBER(E408),E408&gt;=1),ROUND(F408*(E408-1),2),""),IF(I408="Проигрыш",-F408,IF(I408="Возврат",0,IF(I408="Продано",IF(AND(ISNUMBER(K408),K408&gt;=0),K408-F408,""),""))))))</x:f>
      </x:c>
      <x:c r="K408" s="16"/>
      <x:c r="L408" s="17" t="str">
        <x:f>IF(NOT(ISNUMBER(A408)),"",$B$4+SUMIFS($J$12:$J$511,$A$12:$A$511,"&lt;="&amp;A408)+SUMIFS('Движения'!$E$9:$E$208,'Движения'!$A$9:$A$208,"&lt;="&amp;A408))</x:f>
      </x:c>
      <x:c r="M408" s="17" t="str">
        <x:f>IF(ISNUMBER(J408),IF(OR(I408="Выигрыш",I408="Проигрыш",I408="Продано"),F408,0),"")</x:f>
      </x:c>
    </x:row>
    <x:row r="409" ht="22" customHeight="1">
      <x:c r="A409" s="11"/>
      <x:c r="B409" s="9"/>
      <x:c r="C409" s="9"/>
      <x:c r="D409" s="9"/>
      <x:c r="E409" s="15"/>
      <x:c r="F409" s="16"/>
      <x:c r="G409" s="9"/>
      <x:c r="H409" s="9"/>
      <x:c r="I409" s="9"/>
      <x:c r="J409" s="17" t="str">
        <x:f>IF(OR(NOT(ISNUMBER(A409)),NOT(ISNUMBER(F409)),F409&lt;=0,I409=""),"",IF(I409="Ожидание","",IF(I409="Выигрыш",IF(AND(ISNUMBER(E409),E409&gt;=1),ROUND(F409*(E409-1),2),""),IF(I409="Проигрыш",-F409,IF(I409="Возврат",0,IF(I409="Продано",IF(AND(ISNUMBER(K409),K409&gt;=0),K409-F409,""),""))))))</x:f>
      </x:c>
      <x:c r="K409" s="16"/>
      <x:c r="L409" s="17" t="str">
        <x:f>IF(NOT(ISNUMBER(A409)),"",$B$4+SUMIFS($J$12:$J$511,$A$12:$A$511,"&lt;="&amp;A409)+SUMIFS('Движения'!$E$9:$E$208,'Движения'!$A$9:$A$208,"&lt;="&amp;A409))</x:f>
      </x:c>
      <x:c r="M409" s="17" t="str">
        <x:f>IF(ISNUMBER(J409),IF(OR(I409="Выигрыш",I409="Проигрыш",I409="Продано"),F409,0),"")</x:f>
      </x:c>
    </x:row>
    <x:row r="410" ht="22" customHeight="1">
      <x:c r="A410" s="11"/>
      <x:c r="B410" s="9"/>
      <x:c r="C410" s="9"/>
      <x:c r="D410" s="9"/>
      <x:c r="E410" s="15"/>
      <x:c r="F410" s="16"/>
      <x:c r="G410" s="9"/>
      <x:c r="H410" s="9"/>
      <x:c r="I410" s="9"/>
      <x:c r="J410" s="17" t="str">
        <x:f>IF(OR(NOT(ISNUMBER(A410)),NOT(ISNUMBER(F410)),F410&lt;=0,I410=""),"",IF(I410="Ожидание","",IF(I410="Выигрыш",IF(AND(ISNUMBER(E410),E410&gt;=1),ROUND(F410*(E410-1),2),""),IF(I410="Проигрыш",-F410,IF(I410="Возврат",0,IF(I410="Продано",IF(AND(ISNUMBER(K410),K410&gt;=0),K410-F410,""),""))))))</x:f>
      </x:c>
      <x:c r="K410" s="16"/>
      <x:c r="L410" s="17" t="str">
        <x:f>IF(NOT(ISNUMBER(A410)),"",$B$4+SUMIFS($J$12:$J$511,$A$12:$A$511,"&lt;="&amp;A410)+SUMIFS('Движения'!$E$9:$E$208,'Движения'!$A$9:$A$208,"&lt;="&amp;A410))</x:f>
      </x:c>
      <x:c r="M410" s="17" t="str">
        <x:f>IF(ISNUMBER(J410),IF(OR(I410="Выигрыш",I410="Проигрыш",I410="Продано"),F410,0),"")</x:f>
      </x:c>
    </x:row>
    <x:row r="411" ht="22" customHeight="1">
      <x:c r="A411" s="11"/>
      <x:c r="B411" s="9"/>
      <x:c r="C411" s="9"/>
      <x:c r="D411" s="9"/>
      <x:c r="E411" s="15"/>
      <x:c r="F411" s="16"/>
      <x:c r="G411" s="9"/>
      <x:c r="H411" s="9"/>
      <x:c r="I411" s="9"/>
      <x:c r="J411" s="17" t="str">
        <x:f>IF(OR(NOT(ISNUMBER(A411)),NOT(ISNUMBER(F411)),F411&lt;=0,I411=""),"",IF(I411="Ожидание","",IF(I411="Выигрыш",IF(AND(ISNUMBER(E411),E411&gt;=1),ROUND(F411*(E411-1),2),""),IF(I411="Проигрыш",-F411,IF(I411="Возврат",0,IF(I411="Продано",IF(AND(ISNUMBER(K411),K411&gt;=0),K411-F411,""),""))))))</x:f>
      </x:c>
      <x:c r="K411" s="16"/>
      <x:c r="L411" s="17" t="str">
        <x:f>IF(NOT(ISNUMBER(A411)),"",$B$4+SUMIFS($J$12:$J$511,$A$12:$A$511,"&lt;="&amp;A411)+SUMIFS('Движения'!$E$9:$E$208,'Движения'!$A$9:$A$208,"&lt;="&amp;A411))</x:f>
      </x:c>
      <x:c r="M411" s="17" t="str">
        <x:f>IF(ISNUMBER(J411),IF(OR(I411="Выигрыш",I411="Проигрыш",I411="Продано"),F411,0),"")</x:f>
      </x:c>
    </x:row>
    <x:row r="412" ht="22" customHeight="1">
      <x:c r="A412" s="11"/>
      <x:c r="B412" s="9"/>
      <x:c r="C412" s="9"/>
      <x:c r="D412" s="9"/>
      <x:c r="E412" s="15"/>
      <x:c r="F412" s="16"/>
      <x:c r="G412" s="9"/>
      <x:c r="H412" s="9"/>
      <x:c r="I412" s="9"/>
      <x:c r="J412" s="17" t="str">
        <x:f>IF(OR(NOT(ISNUMBER(A412)),NOT(ISNUMBER(F412)),F412&lt;=0,I412=""),"",IF(I412="Ожидание","",IF(I412="Выигрыш",IF(AND(ISNUMBER(E412),E412&gt;=1),ROUND(F412*(E412-1),2),""),IF(I412="Проигрыш",-F412,IF(I412="Возврат",0,IF(I412="Продано",IF(AND(ISNUMBER(K412),K412&gt;=0),K412-F412,""),""))))))</x:f>
      </x:c>
      <x:c r="K412" s="16"/>
      <x:c r="L412" s="17" t="str">
        <x:f>IF(NOT(ISNUMBER(A412)),"",$B$4+SUMIFS($J$12:$J$511,$A$12:$A$511,"&lt;="&amp;A412)+SUMIFS('Движения'!$E$9:$E$208,'Движения'!$A$9:$A$208,"&lt;="&amp;A412))</x:f>
      </x:c>
      <x:c r="M412" s="17" t="str">
        <x:f>IF(ISNUMBER(J412),IF(OR(I412="Выигрыш",I412="Проигрыш",I412="Продано"),F412,0),"")</x:f>
      </x:c>
    </x:row>
    <x:row r="413" ht="22" customHeight="1">
      <x:c r="A413" s="11"/>
      <x:c r="B413" s="9"/>
      <x:c r="C413" s="9"/>
      <x:c r="D413" s="9"/>
      <x:c r="E413" s="15"/>
      <x:c r="F413" s="16"/>
      <x:c r="G413" s="9"/>
      <x:c r="H413" s="9"/>
      <x:c r="I413" s="9"/>
      <x:c r="J413" s="17" t="str">
        <x:f>IF(OR(NOT(ISNUMBER(A413)),NOT(ISNUMBER(F413)),F413&lt;=0,I413=""),"",IF(I413="Ожидание","",IF(I413="Выигрыш",IF(AND(ISNUMBER(E413),E413&gt;=1),ROUND(F413*(E413-1),2),""),IF(I413="Проигрыш",-F413,IF(I413="Возврат",0,IF(I413="Продано",IF(AND(ISNUMBER(K413),K413&gt;=0),K413-F413,""),""))))))</x:f>
      </x:c>
      <x:c r="K413" s="16"/>
      <x:c r="L413" s="17" t="str">
        <x:f>IF(NOT(ISNUMBER(A413)),"",$B$4+SUMIFS($J$12:$J$511,$A$12:$A$511,"&lt;="&amp;A413)+SUMIFS('Движения'!$E$9:$E$208,'Движения'!$A$9:$A$208,"&lt;="&amp;A413))</x:f>
      </x:c>
      <x:c r="M413" s="17" t="str">
        <x:f>IF(ISNUMBER(J413),IF(OR(I413="Выигрыш",I413="Проигрыш",I413="Продано"),F413,0),"")</x:f>
      </x:c>
    </x:row>
    <x:row r="414" ht="22" customHeight="1">
      <x:c r="A414" s="11"/>
      <x:c r="B414" s="9"/>
      <x:c r="C414" s="9"/>
      <x:c r="D414" s="9"/>
      <x:c r="E414" s="15"/>
      <x:c r="F414" s="16"/>
      <x:c r="G414" s="9"/>
      <x:c r="H414" s="9"/>
      <x:c r="I414" s="9"/>
      <x:c r="J414" s="17" t="str">
        <x:f>IF(OR(NOT(ISNUMBER(A414)),NOT(ISNUMBER(F414)),F414&lt;=0,I414=""),"",IF(I414="Ожидание","",IF(I414="Выигрыш",IF(AND(ISNUMBER(E414),E414&gt;=1),ROUND(F414*(E414-1),2),""),IF(I414="Проигрыш",-F414,IF(I414="Возврат",0,IF(I414="Продано",IF(AND(ISNUMBER(K414),K414&gt;=0),K414-F414,""),""))))))</x:f>
      </x:c>
      <x:c r="K414" s="16"/>
      <x:c r="L414" s="17" t="str">
        <x:f>IF(NOT(ISNUMBER(A414)),"",$B$4+SUMIFS($J$12:$J$511,$A$12:$A$511,"&lt;="&amp;A414)+SUMIFS('Движения'!$E$9:$E$208,'Движения'!$A$9:$A$208,"&lt;="&amp;A414))</x:f>
      </x:c>
      <x:c r="M414" s="17" t="str">
        <x:f>IF(ISNUMBER(J414),IF(OR(I414="Выигрыш",I414="Проигрыш",I414="Продано"),F414,0),"")</x:f>
      </x:c>
    </x:row>
    <x:row r="415" ht="22" customHeight="1">
      <x:c r="A415" s="11"/>
      <x:c r="B415" s="9"/>
      <x:c r="C415" s="9"/>
      <x:c r="D415" s="9"/>
      <x:c r="E415" s="15"/>
      <x:c r="F415" s="16"/>
      <x:c r="G415" s="9"/>
      <x:c r="H415" s="9"/>
      <x:c r="I415" s="9"/>
      <x:c r="J415" s="17" t="str">
        <x:f>IF(OR(NOT(ISNUMBER(A415)),NOT(ISNUMBER(F415)),F415&lt;=0,I415=""),"",IF(I415="Ожидание","",IF(I415="Выигрыш",IF(AND(ISNUMBER(E415),E415&gt;=1),ROUND(F415*(E415-1),2),""),IF(I415="Проигрыш",-F415,IF(I415="Возврат",0,IF(I415="Продано",IF(AND(ISNUMBER(K415),K415&gt;=0),K415-F415,""),""))))))</x:f>
      </x:c>
      <x:c r="K415" s="16"/>
      <x:c r="L415" s="17" t="str">
        <x:f>IF(NOT(ISNUMBER(A415)),"",$B$4+SUMIFS($J$12:$J$511,$A$12:$A$511,"&lt;="&amp;A415)+SUMIFS('Движения'!$E$9:$E$208,'Движения'!$A$9:$A$208,"&lt;="&amp;A415))</x:f>
      </x:c>
      <x:c r="M415" s="17" t="str">
        <x:f>IF(ISNUMBER(J415),IF(OR(I415="Выигрыш",I415="Проигрыш",I415="Продано"),F415,0),"")</x:f>
      </x:c>
    </x:row>
    <x:row r="416" ht="22" customHeight="1">
      <x:c r="A416" s="11"/>
      <x:c r="B416" s="9"/>
      <x:c r="C416" s="9"/>
      <x:c r="D416" s="9"/>
      <x:c r="E416" s="15"/>
      <x:c r="F416" s="16"/>
      <x:c r="G416" s="9"/>
      <x:c r="H416" s="9"/>
      <x:c r="I416" s="9"/>
      <x:c r="J416" s="17" t="str">
        <x:f>IF(OR(NOT(ISNUMBER(A416)),NOT(ISNUMBER(F416)),F416&lt;=0,I416=""),"",IF(I416="Ожидание","",IF(I416="Выигрыш",IF(AND(ISNUMBER(E416),E416&gt;=1),ROUND(F416*(E416-1),2),""),IF(I416="Проигрыш",-F416,IF(I416="Возврат",0,IF(I416="Продано",IF(AND(ISNUMBER(K416),K416&gt;=0),K416-F416,""),""))))))</x:f>
      </x:c>
      <x:c r="K416" s="16"/>
      <x:c r="L416" s="17" t="str">
        <x:f>IF(NOT(ISNUMBER(A416)),"",$B$4+SUMIFS($J$12:$J$511,$A$12:$A$511,"&lt;="&amp;A416)+SUMIFS('Движения'!$E$9:$E$208,'Движения'!$A$9:$A$208,"&lt;="&amp;A416))</x:f>
      </x:c>
      <x:c r="M416" s="17" t="str">
        <x:f>IF(ISNUMBER(J416),IF(OR(I416="Выигрыш",I416="Проигрыш",I416="Продано"),F416,0),"")</x:f>
      </x:c>
    </x:row>
    <x:row r="417" ht="22" customHeight="1">
      <x:c r="A417" s="11"/>
      <x:c r="B417" s="9"/>
      <x:c r="C417" s="9"/>
      <x:c r="D417" s="9"/>
      <x:c r="E417" s="15"/>
      <x:c r="F417" s="16"/>
      <x:c r="G417" s="9"/>
      <x:c r="H417" s="9"/>
      <x:c r="I417" s="9"/>
      <x:c r="J417" s="17" t="str">
        <x:f>IF(OR(NOT(ISNUMBER(A417)),NOT(ISNUMBER(F417)),F417&lt;=0,I417=""),"",IF(I417="Ожидание","",IF(I417="Выигрыш",IF(AND(ISNUMBER(E417),E417&gt;=1),ROUND(F417*(E417-1),2),""),IF(I417="Проигрыш",-F417,IF(I417="Возврат",0,IF(I417="Продано",IF(AND(ISNUMBER(K417),K417&gt;=0),K417-F417,""),""))))))</x:f>
      </x:c>
      <x:c r="K417" s="16"/>
      <x:c r="L417" s="17" t="str">
        <x:f>IF(NOT(ISNUMBER(A417)),"",$B$4+SUMIFS($J$12:$J$511,$A$12:$A$511,"&lt;="&amp;A417)+SUMIFS('Движения'!$E$9:$E$208,'Движения'!$A$9:$A$208,"&lt;="&amp;A417))</x:f>
      </x:c>
      <x:c r="M417" s="17" t="str">
        <x:f>IF(ISNUMBER(J417),IF(OR(I417="Выигрыш",I417="Проигрыш",I417="Продано"),F417,0),"")</x:f>
      </x:c>
    </x:row>
    <x:row r="418" ht="22" customHeight="1">
      <x:c r="A418" s="11"/>
      <x:c r="B418" s="9"/>
      <x:c r="C418" s="9"/>
      <x:c r="D418" s="9"/>
      <x:c r="E418" s="15"/>
      <x:c r="F418" s="16"/>
      <x:c r="G418" s="9"/>
      <x:c r="H418" s="9"/>
      <x:c r="I418" s="9"/>
      <x:c r="J418" s="17" t="str">
        <x:f>IF(OR(NOT(ISNUMBER(A418)),NOT(ISNUMBER(F418)),F418&lt;=0,I418=""),"",IF(I418="Ожидание","",IF(I418="Выигрыш",IF(AND(ISNUMBER(E418),E418&gt;=1),ROUND(F418*(E418-1),2),""),IF(I418="Проигрыш",-F418,IF(I418="Возврат",0,IF(I418="Продано",IF(AND(ISNUMBER(K418),K418&gt;=0),K418-F418,""),""))))))</x:f>
      </x:c>
      <x:c r="K418" s="16"/>
      <x:c r="L418" s="17" t="str">
        <x:f>IF(NOT(ISNUMBER(A418)),"",$B$4+SUMIFS($J$12:$J$511,$A$12:$A$511,"&lt;="&amp;A418)+SUMIFS('Движения'!$E$9:$E$208,'Движения'!$A$9:$A$208,"&lt;="&amp;A418))</x:f>
      </x:c>
      <x:c r="M418" s="17" t="str">
        <x:f>IF(ISNUMBER(J418),IF(OR(I418="Выигрыш",I418="Проигрыш",I418="Продано"),F418,0),"")</x:f>
      </x:c>
    </x:row>
    <x:row r="419" ht="22" customHeight="1">
      <x:c r="A419" s="11"/>
      <x:c r="B419" s="9"/>
      <x:c r="C419" s="9"/>
      <x:c r="D419" s="9"/>
      <x:c r="E419" s="15"/>
      <x:c r="F419" s="16"/>
      <x:c r="G419" s="9"/>
      <x:c r="H419" s="9"/>
      <x:c r="I419" s="9"/>
      <x:c r="J419" s="17" t="str">
        <x:f>IF(OR(NOT(ISNUMBER(A419)),NOT(ISNUMBER(F419)),F419&lt;=0,I419=""),"",IF(I419="Ожидание","",IF(I419="Выигрыш",IF(AND(ISNUMBER(E419),E419&gt;=1),ROUND(F419*(E419-1),2),""),IF(I419="Проигрыш",-F419,IF(I419="Возврат",0,IF(I419="Продано",IF(AND(ISNUMBER(K419),K419&gt;=0),K419-F419,""),""))))))</x:f>
      </x:c>
      <x:c r="K419" s="16"/>
      <x:c r="L419" s="17" t="str">
        <x:f>IF(NOT(ISNUMBER(A419)),"",$B$4+SUMIFS($J$12:$J$511,$A$12:$A$511,"&lt;="&amp;A419)+SUMIFS('Движения'!$E$9:$E$208,'Движения'!$A$9:$A$208,"&lt;="&amp;A419))</x:f>
      </x:c>
      <x:c r="M419" s="17" t="str">
        <x:f>IF(ISNUMBER(J419),IF(OR(I419="Выигрыш",I419="Проигрыш",I419="Продано"),F419,0),"")</x:f>
      </x:c>
    </x:row>
    <x:row r="420" ht="22" customHeight="1">
      <x:c r="A420" s="11"/>
      <x:c r="B420" s="9"/>
      <x:c r="C420" s="9"/>
      <x:c r="D420" s="9"/>
      <x:c r="E420" s="15"/>
      <x:c r="F420" s="16"/>
      <x:c r="G420" s="9"/>
      <x:c r="H420" s="9"/>
      <x:c r="I420" s="9"/>
      <x:c r="J420" s="17" t="str">
        <x:f>IF(OR(NOT(ISNUMBER(A420)),NOT(ISNUMBER(F420)),F420&lt;=0,I420=""),"",IF(I420="Ожидание","",IF(I420="Выигрыш",IF(AND(ISNUMBER(E420),E420&gt;=1),ROUND(F420*(E420-1),2),""),IF(I420="Проигрыш",-F420,IF(I420="Возврат",0,IF(I420="Продано",IF(AND(ISNUMBER(K420),K420&gt;=0),K420-F420,""),""))))))</x:f>
      </x:c>
      <x:c r="K420" s="16"/>
      <x:c r="L420" s="17" t="str">
        <x:f>IF(NOT(ISNUMBER(A420)),"",$B$4+SUMIFS($J$12:$J$511,$A$12:$A$511,"&lt;="&amp;A420)+SUMIFS('Движения'!$E$9:$E$208,'Движения'!$A$9:$A$208,"&lt;="&amp;A420))</x:f>
      </x:c>
      <x:c r="M420" s="17" t="str">
        <x:f>IF(ISNUMBER(J420),IF(OR(I420="Выигрыш",I420="Проигрыш",I420="Продано"),F420,0),"")</x:f>
      </x:c>
    </x:row>
    <x:row r="421" ht="22" customHeight="1">
      <x:c r="A421" s="11"/>
      <x:c r="B421" s="9"/>
      <x:c r="C421" s="9"/>
      <x:c r="D421" s="9"/>
      <x:c r="E421" s="15"/>
      <x:c r="F421" s="16"/>
      <x:c r="G421" s="9"/>
      <x:c r="H421" s="9"/>
      <x:c r="I421" s="9"/>
      <x:c r="J421" s="17" t="str">
        <x:f>IF(OR(NOT(ISNUMBER(A421)),NOT(ISNUMBER(F421)),F421&lt;=0,I421=""),"",IF(I421="Ожидание","",IF(I421="Выигрыш",IF(AND(ISNUMBER(E421),E421&gt;=1),ROUND(F421*(E421-1),2),""),IF(I421="Проигрыш",-F421,IF(I421="Возврат",0,IF(I421="Продано",IF(AND(ISNUMBER(K421),K421&gt;=0),K421-F421,""),""))))))</x:f>
      </x:c>
      <x:c r="K421" s="16"/>
      <x:c r="L421" s="17" t="str">
        <x:f>IF(NOT(ISNUMBER(A421)),"",$B$4+SUMIFS($J$12:$J$511,$A$12:$A$511,"&lt;="&amp;A421)+SUMIFS('Движения'!$E$9:$E$208,'Движения'!$A$9:$A$208,"&lt;="&amp;A421))</x:f>
      </x:c>
      <x:c r="M421" s="17" t="str">
        <x:f>IF(ISNUMBER(J421),IF(OR(I421="Выигрыш",I421="Проигрыш",I421="Продано"),F421,0),"")</x:f>
      </x:c>
    </x:row>
    <x:row r="422" ht="22" customHeight="1">
      <x:c r="A422" s="11"/>
      <x:c r="B422" s="9"/>
      <x:c r="C422" s="9"/>
      <x:c r="D422" s="9"/>
      <x:c r="E422" s="15"/>
      <x:c r="F422" s="16"/>
      <x:c r="G422" s="9"/>
      <x:c r="H422" s="9"/>
      <x:c r="I422" s="9"/>
      <x:c r="J422" s="17" t="str">
        <x:f>IF(OR(NOT(ISNUMBER(A422)),NOT(ISNUMBER(F422)),F422&lt;=0,I422=""),"",IF(I422="Ожидание","",IF(I422="Выигрыш",IF(AND(ISNUMBER(E422),E422&gt;=1),ROUND(F422*(E422-1),2),""),IF(I422="Проигрыш",-F422,IF(I422="Возврат",0,IF(I422="Продано",IF(AND(ISNUMBER(K422),K422&gt;=0),K422-F422,""),""))))))</x:f>
      </x:c>
      <x:c r="K422" s="16"/>
      <x:c r="L422" s="17" t="str">
        <x:f>IF(NOT(ISNUMBER(A422)),"",$B$4+SUMIFS($J$12:$J$511,$A$12:$A$511,"&lt;="&amp;A422)+SUMIFS('Движения'!$E$9:$E$208,'Движения'!$A$9:$A$208,"&lt;="&amp;A422))</x:f>
      </x:c>
      <x:c r="M422" s="17" t="str">
        <x:f>IF(ISNUMBER(J422),IF(OR(I422="Выигрыш",I422="Проигрыш",I422="Продано"),F422,0),"")</x:f>
      </x:c>
    </x:row>
    <x:row r="423" ht="22" customHeight="1">
      <x:c r="A423" s="11"/>
      <x:c r="B423" s="9"/>
      <x:c r="C423" s="9"/>
      <x:c r="D423" s="9"/>
      <x:c r="E423" s="15"/>
      <x:c r="F423" s="16"/>
      <x:c r="G423" s="9"/>
      <x:c r="H423" s="9"/>
      <x:c r="I423" s="9"/>
      <x:c r="J423" s="17" t="str">
        <x:f>IF(OR(NOT(ISNUMBER(A423)),NOT(ISNUMBER(F423)),F423&lt;=0,I423=""),"",IF(I423="Ожидание","",IF(I423="Выигрыш",IF(AND(ISNUMBER(E423),E423&gt;=1),ROUND(F423*(E423-1),2),""),IF(I423="Проигрыш",-F423,IF(I423="Возврат",0,IF(I423="Продано",IF(AND(ISNUMBER(K423),K423&gt;=0),K423-F423,""),""))))))</x:f>
      </x:c>
      <x:c r="K423" s="16"/>
      <x:c r="L423" s="17" t="str">
        <x:f>IF(NOT(ISNUMBER(A423)),"",$B$4+SUMIFS($J$12:$J$511,$A$12:$A$511,"&lt;="&amp;A423)+SUMIFS('Движения'!$E$9:$E$208,'Движения'!$A$9:$A$208,"&lt;="&amp;A423))</x:f>
      </x:c>
      <x:c r="M423" s="17" t="str">
        <x:f>IF(ISNUMBER(J423),IF(OR(I423="Выигрыш",I423="Проигрыш",I423="Продано"),F423,0),"")</x:f>
      </x:c>
    </x:row>
    <x:row r="424" ht="22" customHeight="1">
      <x:c r="A424" s="11"/>
      <x:c r="B424" s="9"/>
      <x:c r="C424" s="9"/>
      <x:c r="D424" s="9"/>
      <x:c r="E424" s="15"/>
      <x:c r="F424" s="16"/>
      <x:c r="G424" s="9"/>
      <x:c r="H424" s="9"/>
      <x:c r="I424" s="9"/>
      <x:c r="J424" s="17" t="str">
        <x:f>IF(OR(NOT(ISNUMBER(A424)),NOT(ISNUMBER(F424)),F424&lt;=0,I424=""),"",IF(I424="Ожидание","",IF(I424="Выигрыш",IF(AND(ISNUMBER(E424),E424&gt;=1),ROUND(F424*(E424-1),2),""),IF(I424="Проигрыш",-F424,IF(I424="Возврат",0,IF(I424="Продано",IF(AND(ISNUMBER(K424),K424&gt;=0),K424-F424,""),""))))))</x:f>
      </x:c>
      <x:c r="K424" s="16"/>
      <x:c r="L424" s="17" t="str">
        <x:f>IF(NOT(ISNUMBER(A424)),"",$B$4+SUMIFS($J$12:$J$511,$A$12:$A$511,"&lt;="&amp;A424)+SUMIFS('Движения'!$E$9:$E$208,'Движения'!$A$9:$A$208,"&lt;="&amp;A424))</x:f>
      </x:c>
      <x:c r="M424" s="17" t="str">
        <x:f>IF(ISNUMBER(J424),IF(OR(I424="Выигрыш",I424="Проигрыш",I424="Продано"),F424,0),"")</x:f>
      </x:c>
    </x:row>
    <x:row r="425" ht="22" customHeight="1">
      <x:c r="A425" s="11"/>
      <x:c r="B425" s="9"/>
      <x:c r="C425" s="9"/>
      <x:c r="D425" s="9"/>
      <x:c r="E425" s="15"/>
      <x:c r="F425" s="16"/>
      <x:c r="G425" s="9"/>
      <x:c r="H425" s="9"/>
      <x:c r="I425" s="9"/>
      <x:c r="J425" s="17" t="str">
        <x:f>IF(OR(NOT(ISNUMBER(A425)),NOT(ISNUMBER(F425)),F425&lt;=0,I425=""),"",IF(I425="Ожидание","",IF(I425="Выигрыш",IF(AND(ISNUMBER(E425),E425&gt;=1),ROUND(F425*(E425-1),2),""),IF(I425="Проигрыш",-F425,IF(I425="Возврат",0,IF(I425="Продано",IF(AND(ISNUMBER(K425),K425&gt;=0),K425-F425,""),""))))))</x:f>
      </x:c>
      <x:c r="K425" s="16"/>
      <x:c r="L425" s="17" t="str">
        <x:f>IF(NOT(ISNUMBER(A425)),"",$B$4+SUMIFS($J$12:$J$511,$A$12:$A$511,"&lt;="&amp;A425)+SUMIFS('Движения'!$E$9:$E$208,'Движения'!$A$9:$A$208,"&lt;="&amp;A425))</x:f>
      </x:c>
      <x:c r="M425" s="17" t="str">
        <x:f>IF(ISNUMBER(J425),IF(OR(I425="Выигрыш",I425="Проигрыш",I425="Продано"),F425,0),"")</x:f>
      </x:c>
    </x:row>
    <x:row r="426" ht="22" customHeight="1">
      <x:c r="A426" s="11"/>
      <x:c r="B426" s="9"/>
      <x:c r="C426" s="9"/>
      <x:c r="D426" s="9"/>
      <x:c r="E426" s="15"/>
      <x:c r="F426" s="16"/>
      <x:c r="G426" s="9"/>
      <x:c r="H426" s="9"/>
      <x:c r="I426" s="9"/>
      <x:c r="J426" s="17" t="str">
        <x:f>IF(OR(NOT(ISNUMBER(A426)),NOT(ISNUMBER(F426)),F426&lt;=0,I426=""),"",IF(I426="Ожидание","",IF(I426="Выигрыш",IF(AND(ISNUMBER(E426),E426&gt;=1),ROUND(F426*(E426-1),2),""),IF(I426="Проигрыш",-F426,IF(I426="Возврат",0,IF(I426="Продано",IF(AND(ISNUMBER(K426),K426&gt;=0),K426-F426,""),""))))))</x:f>
      </x:c>
      <x:c r="K426" s="16"/>
      <x:c r="L426" s="17" t="str">
        <x:f>IF(NOT(ISNUMBER(A426)),"",$B$4+SUMIFS($J$12:$J$511,$A$12:$A$511,"&lt;="&amp;A426)+SUMIFS('Движения'!$E$9:$E$208,'Движения'!$A$9:$A$208,"&lt;="&amp;A426))</x:f>
      </x:c>
      <x:c r="M426" s="17" t="str">
        <x:f>IF(ISNUMBER(J426),IF(OR(I426="Выигрыш",I426="Проигрыш",I426="Продано"),F426,0),"")</x:f>
      </x:c>
    </x:row>
    <x:row r="427" ht="22" customHeight="1">
      <x:c r="A427" s="11"/>
      <x:c r="B427" s="9"/>
      <x:c r="C427" s="9"/>
      <x:c r="D427" s="9"/>
      <x:c r="E427" s="15"/>
      <x:c r="F427" s="16"/>
      <x:c r="G427" s="9"/>
      <x:c r="H427" s="9"/>
      <x:c r="I427" s="9"/>
      <x:c r="J427" s="17" t="str">
        <x:f>IF(OR(NOT(ISNUMBER(A427)),NOT(ISNUMBER(F427)),F427&lt;=0,I427=""),"",IF(I427="Ожидание","",IF(I427="Выигрыш",IF(AND(ISNUMBER(E427),E427&gt;=1),ROUND(F427*(E427-1),2),""),IF(I427="Проигрыш",-F427,IF(I427="Возврат",0,IF(I427="Продано",IF(AND(ISNUMBER(K427),K427&gt;=0),K427-F427,""),""))))))</x:f>
      </x:c>
      <x:c r="K427" s="16"/>
      <x:c r="L427" s="17" t="str">
        <x:f>IF(NOT(ISNUMBER(A427)),"",$B$4+SUMIFS($J$12:$J$511,$A$12:$A$511,"&lt;="&amp;A427)+SUMIFS('Движения'!$E$9:$E$208,'Движения'!$A$9:$A$208,"&lt;="&amp;A427))</x:f>
      </x:c>
      <x:c r="M427" s="17" t="str">
        <x:f>IF(ISNUMBER(J427),IF(OR(I427="Выигрыш",I427="Проигрыш",I427="Продано"),F427,0),"")</x:f>
      </x:c>
    </x:row>
    <x:row r="428" ht="22" customHeight="1">
      <x:c r="A428" s="11"/>
      <x:c r="B428" s="9"/>
      <x:c r="C428" s="9"/>
      <x:c r="D428" s="9"/>
      <x:c r="E428" s="15"/>
      <x:c r="F428" s="16"/>
      <x:c r="G428" s="9"/>
      <x:c r="H428" s="9"/>
      <x:c r="I428" s="9"/>
      <x:c r="J428" s="17" t="str">
        <x:f>IF(OR(NOT(ISNUMBER(A428)),NOT(ISNUMBER(F428)),F428&lt;=0,I428=""),"",IF(I428="Ожидание","",IF(I428="Выигрыш",IF(AND(ISNUMBER(E428),E428&gt;=1),ROUND(F428*(E428-1),2),""),IF(I428="Проигрыш",-F428,IF(I428="Возврат",0,IF(I428="Продано",IF(AND(ISNUMBER(K428),K428&gt;=0),K428-F428,""),""))))))</x:f>
      </x:c>
      <x:c r="K428" s="16"/>
      <x:c r="L428" s="17" t="str">
        <x:f>IF(NOT(ISNUMBER(A428)),"",$B$4+SUMIFS($J$12:$J$511,$A$12:$A$511,"&lt;="&amp;A428)+SUMIFS('Движения'!$E$9:$E$208,'Движения'!$A$9:$A$208,"&lt;="&amp;A428))</x:f>
      </x:c>
      <x:c r="M428" s="17" t="str">
        <x:f>IF(ISNUMBER(J428),IF(OR(I428="Выигрыш",I428="Проигрыш",I428="Продано"),F428,0),"")</x:f>
      </x:c>
    </x:row>
    <x:row r="429" ht="22" customHeight="1">
      <x:c r="A429" s="11"/>
      <x:c r="B429" s="9"/>
      <x:c r="C429" s="9"/>
      <x:c r="D429" s="9"/>
      <x:c r="E429" s="15"/>
      <x:c r="F429" s="16"/>
      <x:c r="G429" s="9"/>
      <x:c r="H429" s="9"/>
      <x:c r="I429" s="9"/>
      <x:c r="J429" s="17" t="str">
        <x:f>IF(OR(NOT(ISNUMBER(A429)),NOT(ISNUMBER(F429)),F429&lt;=0,I429=""),"",IF(I429="Ожидание","",IF(I429="Выигрыш",IF(AND(ISNUMBER(E429),E429&gt;=1),ROUND(F429*(E429-1),2),""),IF(I429="Проигрыш",-F429,IF(I429="Возврат",0,IF(I429="Продано",IF(AND(ISNUMBER(K429),K429&gt;=0),K429-F429,""),""))))))</x:f>
      </x:c>
      <x:c r="K429" s="16"/>
      <x:c r="L429" s="17" t="str">
        <x:f>IF(NOT(ISNUMBER(A429)),"",$B$4+SUMIFS($J$12:$J$511,$A$12:$A$511,"&lt;="&amp;A429)+SUMIFS('Движения'!$E$9:$E$208,'Движения'!$A$9:$A$208,"&lt;="&amp;A429))</x:f>
      </x:c>
      <x:c r="M429" s="17" t="str">
        <x:f>IF(ISNUMBER(J429),IF(OR(I429="Выигрыш",I429="Проигрыш",I429="Продано"),F429,0),"")</x:f>
      </x:c>
    </x:row>
    <x:row r="430" ht="22" customHeight="1">
      <x:c r="A430" s="11"/>
      <x:c r="B430" s="9"/>
      <x:c r="C430" s="9"/>
      <x:c r="D430" s="9"/>
      <x:c r="E430" s="15"/>
      <x:c r="F430" s="16"/>
      <x:c r="G430" s="9"/>
      <x:c r="H430" s="9"/>
      <x:c r="I430" s="9"/>
      <x:c r="J430" s="17" t="str">
        <x:f>IF(OR(NOT(ISNUMBER(A430)),NOT(ISNUMBER(F430)),F430&lt;=0,I430=""),"",IF(I430="Ожидание","",IF(I430="Выигрыш",IF(AND(ISNUMBER(E430),E430&gt;=1),ROUND(F430*(E430-1),2),""),IF(I430="Проигрыш",-F430,IF(I430="Возврат",0,IF(I430="Продано",IF(AND(ISNUMBER(K430),K430&gt;=0),K430-F430,""),""))))))</x:f>
      </x:c>
      <x:c r="K430" s="16"/>
      <x:c r="L430" s="17" t="str">
        <x:f>IF(NOT(ISNUMBER(A430)),"",$B$4+SUMIFS($J$12:$J$511,$A$12:$A$511,"&lt;="&amp;A430)+SUMIFS('Движения'!$E$9:$E$208,'Движения'!$A$9:$A$208,"&lt;="&amp;A430))</x:f>
      </x:c>
      <x:c r="M430" s="17" t="str">
        <x:f>IF(ISNUMBER(J430),IF(OR(I430="Выигрыш",I430="Проигрыш",I430="Продано"),F430,0),"")</x:f>
      </x:c>
    </x:row>
    <x:row r="431" ht="22" customHeight="1">
      <x:c r="A431" s="11"/>
      <x:c r="B431" s="9"/>
      <x:c r="C431" s="9"/>
      <x:c r="D431" s="9"/>
      <x:c r="E431" s="15"/>
      <x:c r="F431" s="16"/>
      <x:c r="G431" s="9"/>
      <x:c r="H431" s="9"/>
      <x:c r="I431" s="9"/>
      <x:c r="J431" s="17" t="str">
        <x:f>IF(OR(NOT(ISNUMBER(A431)),NOT(ISNUMBER(F431)),F431&lt;=0,I431=""),"",IF(I431="Ожидание","",IF(I431="Выигрыш",IF(AND(ISNUMBER(E431),E431&gt;=1),ROUND(F431*(E431-1),2),""),IF(I431="Проигрыш",-F431,IF(I431="Возврат",0,IF(I431="Продано",IF(AND(ISNUMBER(K431),K431&gt;=0),K431-F431,""),""))))))</x:f>
      </x:c>
      <x:c r="K431" s="16"/>
      <x:c r="L431" s="17" t="str">
        <x:f>IF(NOT(ISNUMBER(A431)),"",$B$4+SUMIFS($J$12:$J$511,$A$12:$A$511,"&lt;="&amp;A431)+SUMIFS('Движения'!$E$9:$E$208,'Движения'!$A$9:$A$208,"&lt;="&amp;A431))</x:f>
      </x:c>
      <x:c r="M431" s="17" t="str">
        <x:f>IF(ISNUMBER(J431),IF(OR(I431="Выигрыш",I431="Проигрыш",I431="Продано"),F431,0),"")</x:f>
      </x:c>
    </x:row>
    <x:row r="432" ht="22" customHeight="1">
      <x:c r="A432" s="11"/>
      <x:c r="B432" s="9"/>
      <x:c r="C432" s="9"/>
      <x:c r="D432" s="9"/>
      <x:c r="E432" s="15"/>
      <x:c r="F432" s="16"/>
      <x:c r="G432" s="9"/>
      <x:c r="H432" s="9"/>
      <x:c r="I432" s="9"/>
      <x:c r="J432" s="17" t="str">
        <x:f>IF(OR(NOT(ISNUMBER(A432)),NOT(ISNUMBER(F432)),F432&lt;=0,I432=""),"",IF(I432="Ожидание","",IF(I432="Выигрыш",IF(AND(ISNUMBER(E432),E432&gt;=1),ROUND(F432*(E432-1),2),""),IF(I432="Проигрыш",-F432,IF(I432="Возврат",0,IF(I432="Продано",IF(AND(ISNUMBER(K432),K432&gt;=0),K432-F432,""),""))))))</x:f>
      </x:c>
      <x:c r="K432" s="16"/>
      <x:c r="L432" s="17" t="str">
        <x:f>IF(NOT(ISNUMBER(A432)),"",$B$4+SUMIFS($J$12:$J$511,$A$12:$A$511,"&lt;="&amp;A432)+SUMIFS('Движения'!$E$9:$E$208,'Движения'!$A$9:$A$208,"&lt;="&amp;A432))</x:f>
      </x:c>
      <x:c r="M432" s="17" t="str">
        <x:f>IF(ISNUMBER(J432),IF(OR(I432="Выигрыш",I432="Проигрыш",I432="Продано"),F432,0),"")</x:f>
      </x:c>
    </x:row>
    <x:row r="433" ht="22" customHeight="1">
      <x:c r="A433" s="11"/>
      <x:c r="B433" s="9"/>
      <x:c r="C433" s="9"/>
      <x:c r="D433" s="9"/>
      <x:c r="E433" s="15"/>
      <x:c r="F433" s="16"/>
      <x:c r="G433" s="9"/>
      <x:c r="H433" s="9"/>
      <x:c r="I433" s="9"/>
      <x:c r="J433" s="17" t="str">
        <x:f>IF(OR(NOT(ISNUMBER(A433)),NOT(ISNUMBER(F433)),F433&lt;=0,I433=""),"",IF(I433="Ожидание","",IF(I433="Выигрыш",IF(AND(ISNUMBER(E433),E433&gt;=1),ROUND(F433*(E433-1),2),""),IF(I433="Проигрыш",-F433,IF(I433="Возврат",0,IF(I433="Продано",IF(AND(ISNUMBER(K433),K433&gt;=0),K433-F433,""),""))))))</x:f>
      </x:c>
      <x:c r="K433" s="16"/>
      <x:c r="L433" s="17" t="str">
        <x:f>IF(NOT(ISNUMBER(A433)),"",$B$4+SUMIFS($J$12:$J$511,$A$12:$A$511,"&lt;="&amp;A433)+SUMIFS('Движения'!$E$9:$E$208,'Движения'!$A$9:$A$208,"&lt;="&amp;A433))</x:f>
      </x:c>
      <x:c r="M433" s="17" t="str">
        <x:f>IF(ISNUMBER(J433),IF(OR(I433="Выигрыш",I433="Проигрыш",I433="Продано"),F433,0),"")</x:f>
      </x:c>
    </x:row>
    <x:row r="434" ht="22" customHeight="1">
      <x:c r="A434" s="11"/>
      <x:c r="B434" s="9"/>
      <x:c r="C434" s="9"/>
      <x:c r="D434" s="9"/>
      <x:c r="E434" s="15"/>
      <x:c r="F434" s="16"/>
      <x:c r="G434" s="9"/>
      <x:c r="H434" s="9"/>
      <x:c r="I434" s="9"/>
      <x:c r="J434" s="17" t="str">
        <x:f>IF(OR(NOT(ISNUMBER(A434)),NOT(ISNUMBER(F434)),F434&lt;=0,I434=""),"",IF(I434="Ожидание","",IF(I434="Выигрыш",IF(AND(ISNUMBER(E434),E434&gt;=1),ROUND(F434*(E434-1),2),""),IF(I434="Проигрыш",-F434,IF(I434="Возврат",0,IF(I434="Продано",IF(AND(ISNUMBER(K434),K434&gt;=0),K434-F434,""),""))))))</x:f>
      </x:c>
      <x:c r="K434" s="16"/>
      <x:c r="L434" s="17" t="str">
        <x:f>IF(NOT(ISNUMBER(A434)),"",$B$4+SUMIFS($J$12:$J$511,$A$12:$A$511,"&lt;="&amp;A434)+SUMIFS('Движения'!$E$9:$E$208,'Движения'!$A$9:$A$208,"&lt;="&amp;A434))</x:f>
      </x:c>
      <x:c r="M434" s="17" t="str">
        <x:f>IF(ISNUMBER(J434),IF(OR(I434="Выигрыш",I434="Проигрыш",I434="Продано"),F434,0),"")</x:f>
      </x:c>
    </x:row>
    <x:row r="435" ht="22" customHeight="1">
      <x:c r="A435" s="11"/>
      <x:c r="B435" s="9"/>
      <x:c r="C435" s="9"/>
      <x:c r="D435" s="9"/>
      <x:c r="E435" s="15"/>
      <x:c r="F435" s="16"/>
      <x:c r="G435" s="9"/>
      <x:c r="H435" s="9"/>
      <x:c r="I435" s="9"/>
      <x:c r="J435" s="17" t="str">
        <x:f>IF(OR(NOT(ISNUMBER(A435)),NOT(ISNUMBER(F435)),F435&lt;=0,I435=""),"",IF(I435="Ожидание","",IF(I435="Выигрыш",IF(AND(ISNUMBER(E435),E435&gt;=1),ROUND(F435*(E435-1),2),""),IF(I435="Проигрыш",-F435,IF(I435="Возврат",0,IF(I435="Продано",IF(AND(ISNUMBER(K435),K435&gt;=0),K435-F435,""),""))))))</x:f>
      </x:c>
      <x:c r="K435" s="16"/>
      <x:c r="L435" s="17" t="str">
        <x:f>IF(NOT(ISNUMBER(A435)),"",$B$4+SUMIFS($J$12:$J$511,$A$12:$A$511,"&lt;="&amp;A435)+SUMIFS('Движения'!$E$9:$E$208,'Движения'!$A$9:$A$208,"&lt;="&amp;A435))</x:f>
      </x:c>
      <x:c r="M435" s="17" t="str">
        <x:f>IF(ISNUMBER(J435),IF(OR(I435="Выигрыш",I435="Проигрыш",I435="Продано"),F435,0),"")</x:f>
      </x:c>
    </x:row>
    <x:row r="436" ht="22" customHeight="1">
      <x:c r="A436" s="11"/>
      <x:c r="B436" s="9"/>
      <x:c r="C436" s="9"/>
      <x:c r="D436" s="9"/>
      <x:c r="E436" s="15"/>
      <x:c r="F436" s="16"/>
      <x:c r="G436" s="9"/>
      <x:c r="H436" s="9"/>
      <x:c r="I436" s="9"/>
      <x:c r="J436" s="17" t="str">
        <x:f>IF(OR(NOT(ISNUMBER(A436)),NOT(ISNUMBER(F436)),F436&lt;=0,I436=""),"",IF(I436="Ожидание","",IF(I436="Выигрыш",IF(AND(ISNUMBER(E436),E436&gt;=1),ROUND(F436*(E436-1),2),""),IF(I436="Проигрыш",-F436,IF(I436="Возврат",0,IF(I436="Продано",IF(AND(ISNUMBER(K436),K436&gt;=0),K436-F436,""),""))))))</x:f>
      </x:c>
      <x:c r="K436" s="16"/>
      <x:c r="L436" s="17" t="str">
        <x:f>IF(NOT(ISNUMBER(A436)),"",$B$4+SUMIFS($J$12:$J$511,$A$12:$A$511,"&lt;="&amp;A436)+SUMIFS('Движения'!$E$9:$E$208,'Движения'!$A$9:$A$208,"&lt;="&amp;A436))</x:f>
      </x:c>
      <x:c r="M436" s="17" t="str">
        <x:f>IF(ISNUMBER(J436),IF(OR(I436="Выигрыш",I436="Проигрыш",I436="Продано"),F436,0),"")</x:f>
      </x:c>
    </x:row>
    <x:row r="437" ht="22" customHeight="1">
      <x:c r="A437" s="11"/>
      <x:c r="B437" s="9"/>
      <x:c r="C437" s="9"/>
      <x:c r="D437" s="9"/>
      <x:c r="E437" s="15"/>
      <x:c r="F437" s="16"/>
      <x:c r="G437" s="9"/>
      <x:c r="H437" s="9"/>
      <x:c r="I437" s="9"/>
      <x:c r="J437" s="17" t="str">
        <x:f>IF(OR(NOT(ISNUMBER(A437)),NOT(ISNUMBER(F437)),F437&lt;=0,I437=""),"",IF(I437="Ожидание","",IF(I437="Выигрыш",IF(AND(ISNUMBER(E437),E437&gt;=1),ROUND(F437*(E437-1),2),""),IF(I437="Проигрыш",-F437,IF(I437="Возврат",0,IF(I437="Продано",IF(AND(ISNUMBER(K437),K437&gt;=0),K437-F437,""),""))))))</x:f>
      </x:c>
      <x:c r="K437" s="16"/>
      <x:c r="L437" s="17" t="str">
        <x:f>IF(NOT(ISNUMBER(A437)),"",$B$4+SUMIFS($J$12:$J$511,$A$12:$A$511,"&lt;="&amp;A437)+SUMIFS('Движения'!$E$9:$E$208,'Движения'!$A$9:$A$208,"&lt;="&amp;A437))</x:f>
      </x:c>
      <x:c r="M437" s="17" t="str">
        <x:f>IF(ISNUMBER(J437),IF(OR(I437="Выигрыш",I437="Проигрыш",I437="Продано"),F437,0),"")</x:f>
      </x:c>
    </x:row>
    <x:row r="438" ht="22" customHeight="1">
      <x:c r="A438" s="11"/>
      <x:c r="B438" s="9"/>
      <x:c r="C438" s="9"/>
      <x:c r="D438" s="9"/>
      <x:c r="E438" s="15"/>
      <x:c r="F438" s="16"/>
      <x:c r="G438" s="9"/>
      <x:c r="H438" s="9"/>
      <x:c r="I438" s="9"/>
      <x:c r="J438" s="17" t="str">
        <x:f>IF(OR(NOT(ISNUMBER(A438)),NOT(ISNUMBER(F438)),F438&lt;=0,I438=""),"",IF(I438="Ожидание","",IF(I438="Выигрыш",IF(AND(ISNUMBER(E438),E438&gt;=1),ROUND(F438*(E438-1),2),""),IF(I438="Проигрыш",-F438,IF(I438="Возврат",0,IF(I438="Продано",IF(AND(ISNUMBER(K438),K438&gt;=0),K438-F438,""),""))))))</x:f>
      </x:c>
      <x:c r="K438" s="16"/>
      <x:c r="L438" s="17" t="str">
        <x:f>IF(NOT(ISNUMBER(A438)),"",$B$4+SUMIFS($J$12:$J$511,$A$12:$A$511,"&lt;="&amp;A438)+SUMIFS('Движения'!$E$9:$E$208,'Движения'!$A$9:$A$208,"&lt;="&amp;A438))</x:f>
      </x:c>
      <x:c r="M438" s="17" t="str">
        <x:f>IF(ISNUMBER(J438),IF(OR(I438="Выигрыш",I438="Проигрыш",I438="Продано"),F438,0),"")</x:f>
      </x:c>
    </x:row>
    <x:row r="439" ht="22" customHeight="1">
      <x:c r="A439" s="11"/>
      <x:c r="B439" s="9"/>
      <x:c r="C439" s="9"/>
      <x:c r="D439" s="9"/>
      <x:c r="E439" s="15"/>
      <x:c r="F439" s="16"/>
      <x:c r="G439" s="9"/>
      <x:c r="H439" s="9"/>
      <x:c r="I439" s="9"/>
      <x:c r="J439" s="17" t="str">
        <x:f>IF(OR(NOT(ISNUMBER(A439)),NOT(ISNUMBER(F439)),F439&lt;=0,I439=""),"",IF(I439="Ожидание","",IF(I439="Выигрыш",IF(AND(ISNUMBER(E439),E439&gt;=1),ROUND(F439*(E439-1),2),""),IF(I439="Проигрыш",-F439,IF(I439="Возврат",0,IF(I439="Продано",IF(AND(ISNUMBER(K439),K439&gt;=0),K439-F439,""),""))))))</x:f>
      </x:c>
      <x:c r="K439" s="16"/>
      <x:c r="L439" s="17" t="str">
        <x:f>IF(NOT(ISNUMBER(A439)),"",$B$4+SUMIFS($J$12:$J$511,$A$12:$A$511,"&lt;="&amp;A439)+SUMIFS('Движения'!$E$9:$E$208,'Движения'!$A$9:$A$208,"&lt;="&amp;A439))</x:f>
      </x:c>
      <x:c r="M439" s="17" t="str">
        <x:f>IF(ISNUMBER(J439),IF(OR(I439="Выигрыш",I439="Проигрыш",I439="Продано"),F439,0),"")</x:f>
      </x:c>
    </x:row>
    <x:row r="440" ht="22" customHeight="1">
      <x:c r="A440" s="11"/>
      <x:c r="B440" s="9"/>
      <x:c r="C440" s="9"/>
      <x:c r="D440" s="9"/>
      <x:c r="E440" s="15"/>
      <x:c r="F440" s="16"/>
      <x:c r="G440" s="9"/>
      <x:c r="H440" s="9"/>
      <x:c r="I440" s="9"/>
      <x:c r="J440" s="17" t="str">
        <x:f>IF(OR(NOT(ISNUMBER(A440)),NOT(ISNUMBER(F440)),F440&lt;=0,I440=""),"",IF(I440="Ожидание","",IF(I440="Выигрыш",IF(AND(ISNUMBER(E440),E440&gt;=1),ROUND(F440*(E440-1),2),""),IF(I440="Проигрыш",-F440,IF(I440="Возврат",0,IF(I440="Продано",IF(AND(ISNUMBER(K440),K440&gt;=0),K440-F440,""),""))))))</x:f>
      </x:c>
      <x:c r="K440" s="16"/>
      <x:c r="L440" s="17" t="str">
        <x:f>IF(NOT(ISNUMBER(A440)),"",$B$4+SUMIFS($J$12:$J$511,$A$12:$A$511,"&lt;="&amp;A440)+SUMIFS('Движения'!$E$9:$E$208,'Движения'!$A$9:$A$208,"&lt;="&amp;A440))</x:f>
      </x:c>
      <x:c r="M440" s="17" t="str">
        <x:f>IF(ISNUMBER(J440),IF(OR(I440="Выигрыш",I440="Проигрыш",I440="Продано"),F440,0),"")</x:f>
      </x:c>
    </x:row>
    <x:row r="441" ht="22" customHeight="1">
      <x:c r="A441" s="11"/>
      <x:c r="B441" s="9"/>
      <x:c r="C441" s="9"/>
      <x:c r="D441" s="9"/>
      <x:c r="E441" s="15"/>
      <x:c r="F441" s="16"/>
      <x:c r="G441" s="9"/>
      <x:c r="H441" s="9"/>
      <x:c r="I441" s="9"/>
      <x:c r="J441" s="17" t="str">
        <x:f>IF(OR(NOT(ISNUMBER(A441)),NOT(ISNUMBER(F441)),F441&lt;=0,I441=""),"",IF(I441="Ожидание","",IF(I441="Выигрыш",IF(AND(ISNUMBER(E441),E441&gt;=1),ROUND(F441*(E441-1),2),""),IF(I441="Проигрыш",-F441,IF(I441="Возврат",0,IF(I441="Продано",IF(AND(ISNUMBER(K441),K441&gt;=0),K441-F441,""),""))))))</x:f>
      </x:c>
      <x:c r="K441" s="16"/>
      <x:c r="L441" s="17" t="str">
        <x:f>IF(NOT(ISNUMBER(A441)),"",$B$4+SUMIFS($J$12:$J$511,$A$12:$A$511,"&lt;="&amp;A441)+SUMIFS('Движения'!$E$9:$E$208,'Движения'!$A$9:$A$208,"&lt;="&amp;A441))</x:f>
      </x:c>
      <x:c r="M441" s="17" t="str">
        <x:f>IF(ISNUMBER(J441),IF(OR(I441="Выигрыш",I441="Проигрыш",I441="Продано"),F441,0),"")</x:f>
      </x:c>
    </x:row>
    <x:row r="442" ht="22" customHeight="1">
      <x:c r="A442" s="11"/>
      <x:c r="B442" s="9"/>
      <x:c r="C442" s="9"/>
      <x:c r="D442" s="9"/>
      <x:c r="E442" s="15"/>
      <x:c r="F442" s="16"/>
      <x:c r="G442" s="9"/>
      <x:c r="H442" s="9"/>
      <x:c r="I442" s="9"/>
      <x:c r="J442" s="17" t="str">
        <x:f>IF(OR(NOT(ISNUMBER(A442)),NOT(ISNUMBER(F442)),F442&lt;=0,I442=""),"",IF(I442="Ожидание","",IF(I442="Выигрыш",IF(AND(ISNUMBER(E442),E442&gt;=1),ROUND(F442*(E442-1),2),""),IF(I442="Проигрыш",-F442,IF(I442="Возврат",0,IF(I442="Продано",IF(AND(ISNUMBER(K442),K442&gt;=0),K442-F442,""),""))))))</x:f>
      </x:c>
      <x:c r="K442" s="16"/>
      <x:c r="L442" s="17" t="str">
        <x:f>IF(NOT(ISNUMBER(A442)),"",$B$4+SUMIFS($J$12:$J$511,$A$12:$A$511,"&lt;="&amp;A442)+SUMIFS('Движения'!$E$9:$E$208,'Движения'!$A$9:$A$208,"&lt;="&amp;A442))</x:f>
      </x:c>
      <x:c r="M442" s="17" t="str">
        <x:f>IF(ISNUMBER(J442),IF(OR(I442="Выигрыш",I442="Проигрыш",I442="Продано"),F442,0),"")</x:f>
      </x:c>
    </x:row>
    <x:row r="443" ht="22" customHeight="1">
      <x:c r="A443" s="11"/>
      <x:c r="B443" s="9"/>
      <x:c r="C443" s="9"/>
      <x:c r="D443" s="9"/>
      <x:c r="E443" s="15"/>
      <x:c r="F443" s="16"/>
      <x:c r="G443" s="9"/>
      <x:c r="H443" s="9"/>
      <x:c r="I443" s="9"/>
      <x:c r="J443" s="17" t="str">
        <x:f>IF(OR(NOT(ISNUMBER(A443)),NOT(ISNUMBER(F443)),F443&lt;=0,I443=""),"",IF(I443="Ожидание","",IF(I443="Выигрыш",IF(AND(ISNUMBER(E443),E443&gt;=1),ROUND(F443*(E443-1),2),""),IF(I443="Проигрыш",-F443,IF(I443="Возврат",0,IF(I443="Продано",IF(AND(ISNUMBER(K443),K443&gt;=0),K443-F443,""),""))))))</x:f>
      </x:c>
      <x:c r="K443" s="16"/>
      <x:c r="L443" s="17" t="str">
        <x:f>IF(NOT(ISNUMBER(A443)),"",$B$4+SUMIFS($J$12:$J$511,$A$12:$A$511,"&lt;="&amp;A443)+SUMIFS('Движения'!$E$9:$E$208,'Движения'!$A$9:$A$208,"&lt;="&amp;A443))</x:f>
      </x:c>
      <x:c r="M443" s="17" t="str">
        <x:f>IF(ISNUMBER(J443),IF(OR(I443="Выигрыш",I443="Проигрыш",I443="Продано"),F443,0),"")</x:f>
      </x:c>
    </x:row>
    <x:row r="444" ht="22" customHeight="1">
      <x:c r="A444" s="11"/>
      <x:c r="B444" s="9"/>
      <x:c r="C444" s="9"/>
      <x:c r="D444" s="9"/>
      <x:c r="E444" s="15"/>
      <x:c r="F444" s="16"/>
      <x:c r="G444" s="9"/>
      <x:c r="H444" s="9"/>
      <x:c r="I444" s="9"/>
      <x:c r="J444" s="17" t="str">
        <x:f>IF(OR(NOT(ISNUMBER(A444)),NOT(ISNUMBER(F444)),F444&lt;=0,I444=""),"",IF(I444="Ожидание","",IF(I444="Выигрыш",IF(AND(ISNUMBER(E444),E444&gt;=1),ROUND(F444*(E444-1),2),""),IF(I444="Проигрыш",-F444,IF(I444="Возврат",0,IF(I444="Продано",IF(AND(ISNUMBER(K444),K444&gt;=0),K444-F444,""),""))))))</x:f>
      </x:c>
      <x:c r="K444" s="16"/>
      <x:c r="L444" s="17" t="str">
        <x:f>IF(NOT(ISNUMBER(A444)),"",$B$4+SUMIFS($J$12:$J$511,$A$12:$A$511,"&lt;="&amp;A444)+SUMIFS('Движения'!$E$9:$E$208,'Движения'!$A$9:$A$208,"&lt;="&amp;A444))</x:f>
      </x:c>
      <x:c r="M444" s="17" t="str">
        <x:f>IF(ISNUMBER(J444),IF(OR(I444="Выигрыш",I444="Проигрыш",I444="Продано"),F444,0),"")</x:f>
      </x:c>
    </x:row>
    <x:row r="445" ht="22" customHeight="1">
      <x:c r="A445" s="11"/>
      <x:c r="B445" s="9"/>
      <x:c r="C445" s="9"/>
      <x:c r="D445" s="9"/>
      <x:c r="E445" s="15"/>
      <x:c r="F445" s="16"/>
      <x:c r="G445" s="9"/>
      <x:c r="H445" s="9"/>
      <x:c r="I445" s="9"/>
      <x:c r="J445" s="17" t="str">
        <x:f>IF(OR(NOT(ISNUMBER(A445)),NOT(ISNUMBER(F445)),F445&lt;=0,I445=""),"",IF(I445="Ожидание","",IF(I445="Выигрыш",IF(AND(ISNUMBER(E445),E445&gt;=1),ROUND(F445*(E445-1),2),""),IF(I445="Проигрыш",-F445,IF(I445="Возврат",0,IF(I445="Продано",IF(AND(ISNUMBER(K445),K445&gt;=0),K445-F445,""),""))))))</x:f>
      </x:c>
      <x:c r="K445" s="16"/>
      <x:c r="L445" s="17" t="str">
        <x:f>IF(NOT(ISNUMBER(A445)),"",$B$4+SUMIFS($J$12:$J$511,$A$12:$A$511,"&lt;="&amp;A445)+SUMIFS('Движения'!$E$9:$E$208,'Движения'!$A$9:$A$208,"&lt;="&amp;A445))</x:f>
      </x:c>
      <x:c r="M445" s="17" t="str">
        <x:f>IF(ISNUMBER(J445),IF(OR(I445="Выигрыш",I445="Проигрыш",I445="Продано"),F445,0),"")</x:f>
      </x:c>
    </x:row>
    <x:row r="446" ht="22" customHeight="1">
      <x:c r="A446" s="11"/>
      <x:c r="B446" s="9"/>
      <x:c r="C446" s="9"/>
      <x:c r="D446" s="9"/>
      <x:c r="E446" s="15"/>
      <x:c r="F446" s="16"/>
      <x:c r="G446" s="9"/>
      <x:c r="H446" s="9"/>
      <x:c r="I446" s="9"/>
      <x:c r="J446" s="17" t="str">
        <x:f>IF(OR(NOT(ISNUMBER(A446)),NOT(ISNUMBER(F446)),F446&lt;=0,I446=""),"",IF(I446="Ожидание","",IF(I446="Выигрыш",IF(AND(ISNUMBER(E446),E446&gt;=1),ROUND(F446*(E446-1),2),""),IF(I446="Проигрыш",-F446,IF(I446="Возврат",0,IF(I446="Продано",IF(AND(ISNUMBER(K446),K446&gt;=0),K446-F446,""),""))))))</x:f>
      </x:c>
      <x:c r="K446" s="16"/>
      <x:c r="L446" s="17" t="str">
        <x:f>IF(NOT(ISNUMBER(A446)),"",$B$4+SUMIFS($J$12:$J$511,$A$12:$A$511,"&lt;="&amp;A446)+SUMIFS('Движения'!$E$9:$E$208,'Движения'!$A$9:$A$208,"&lt;="&amp;A446))</x:f>
      </x:c>
      <x:c r="M446" s="17" t="str">
        <x:f>IF(ISNUMBER(J446),IF(OR(I446="Выигрыш",I446="Проигрыш",I446="Продано"),F446,0),"")</x:f>
      </x:c>
    </x:row>
    <x:row r="447" ht="22" customHeight="1">
      <x:c r="A447" s="11"/>
      <x:c r="B447" s="9"/>
      <x:c r="C447" s="9"/>
      <x:c r="D447" s="9"/>
      <x:c r="E447" s="15"/>
      <x:c r="F447" s="16"/>
      <x:c r="G447" s="9"/>
      <x:c r="H447" s="9"/>
      <x:c r="I447" s="9"/>
      <x:c r="J447" s="17" t="str">
        <x:f>IF(OR(NOT(ISNUMBER(A447)),NOT(ISNUMBER(F447)),F447&lt;=0,I447=""),"",IF(I447="Ожидание","",IF(I447="Выигрыш",IF(AND(ISNUMBER(E447),E447&gt;=1),ROUND(F447*(E447-1),2),""),IF(I447="Проигрыш",-F447,IF(I447="Возврат",0,IF(I447="Продано",IF(AND(ISNUMBER(K447),K447&gt;=0),K447-F447,""),""))))))</x:f>
      </x:c>
      <x:c r="K447" s="16"/>
      <x:c r="L447" s="17" t="str">
        <x:f>IF(NOT(ISNUMBER(A447)),"",$B$4+SUMIFS($J$12:$J$511,$A$12:$A$511,"&lt;="&amp;A447)+SUMIFS('Движения'!$E$9:$E$208,'Движения'!$A$9:$A$208,"&lt;="&amp;A447))</x:f>
      </x:c>
      <x:c r="M447" s="17" t="str">
        <x:f>IF(ISNUMBER(J447),IF(OR(I447="Выигрыш",I447="Проигрыш",I447="Продано"),F447,0),"")</x:f>
      </x:c>
    </x:row>
    <x:row r="448" ht="22" customHeight="1">
      <x:c r="A448" s="11"/>
      <x:c r="B448" s="9"/>
      <x:c r="C448" s="9"/>
      <x:c r="D448" s="9"/>
      <x:c r="E448" s="15"/>
      <x:c r="F448" s="16"/>
      <x:c r="G448" s="9"/>
      <x:c r="H448" s="9"/>
      <x:c r="I448" s="9"/>
      <x:c r="J448" s="17" t="str">
        <x:f>IF(OR(NOT(ISNUMBER(A448)),NOT(ISNUMBER(F448)),F448&lt;=0,I448=""),"",IF(I448="Ожидание","",IF(I448="Выигрыш",IF(AND(ISNUMBER(E448),E448&gt;=1),ROUND(F448*(E448-1),2),""),IF(I448="Проигрыш",-F448,IF(I448="Возврат",0,IF(I448="Продано",IF(AND(ISNUMBER(K448),K448&gt;=0),K448-F448,""),""))))))</x:f>
      </x:c>
      <x:c r="K448" s="16"/>
      <x:c r="L448" s="17" t="str">
        <x:f>IF(NOT(ISNUMBER(A448)),"",$B$4+SUMIFS($J$12:$J$511,$A$12:$A$511,"&lt;="&amp;A448)+SUMIFS('Движения'!$E$9:$E$208,'Движения'!$A$9:$A$208,"&lt;="&amp;A448))</x:f>
      </x:c>
      <x:c r="M448" s="17" t="str">
        <x:f>IF(ISNUMBER(J448),IF(OR(I448="Выигрыш",I448="Проигрыш",I448="Продано"),F448,0),"")</x:f>
      </x:c>
    </x:row>
    <x:row r="449" ht="22" customHeight="1">
      <x:c r="A449" s="11"/>
      <x:c r="B449" s="9"/>
      <x:c r="C449" s="9"/>
      <x:c r="D449" s="9"/>
      <x:c r="E449" s="15"/>
      <x:c r="F449" s="16"/>
      <x:c r="G449" s="9"/>
      <x:c r="H449" s="9"/>
      <x:c r="I449" s="9"/>
      <x:c r="J449" s="17" t="str">
        <x:f>IF(OR(NOT(ISNUMBER(A449)),NOT(ISNUMBER(F449)),F449&lt;=0,I449=""),"",IF(I449="Ожидание","",IF(I449="Выигрыш",IF(AND(ISNUMBER(E449),E449&gt;=1),ROUND(F449*(E449-1),2),""),IF(I449="Проигрыш",-F449,IF(I449="Возврат",0,IF(I449="Продано",IF(AND(ISNUMBER(K449),K449&gt;=0),K449-F449,""),""))))))</x:f>
      </x:c>
      <x:c r="K449" s="16"/>
      <x:c r="L449" s="17" t="str">
        <x:f>IF(NOT(ISNUMBER(A449)),"",$B$4+SUMIFS($J$12:$J$511,$A$12:$A$511,"&lt;="&amp;A449)+SUMIFS('Движения'!$E$9:$E$208,'Движения'!$A$9:$A$208,"&lt;="&amp;A449))</x:f>
      </x:c>
      <x:c r="M449" s="17" t="str">
        <x:f>IF(ISNUMBER(J449),IF(OR(I449="Выигрыш",I449="Проигрыш",I449="Продано"),F449,0),"")</x:f>
      </x:c>
    </x:row>
    <x:row r="450" ht="22" customHeight="1">
      <x:c r="A450" s="11"/>
      <x:c r="B450" s="9"/>
      <x:c r="C450" s="9"/>
      <x:c r="D450" s="9"/>
      <x:c r="E450" s="15"/>
      <x:c r="F450" s="16"/>
      <x:c r="G450" s="9"/>
      <x:c r="H450" s="9"/>
      <x:c r="I450" s="9"/>
      <x:c r="J450" s="17" t="str">
        <x:f>IF(OR(NOT(ISNUMBER(A450)),NOT(ISNUMBER(F450)),F450&lt;=0,I450=""),"",IF(I450="Ожидание","",IF(I450="Выигрыш",IF(AND(ISNUMBER(E450),E450&gt;=1),ROUND(F450*(E450-1),2),""),IF(I450="Проигрыш",-F450,IF(I450="Возврат",0,IF(I450="Продано",IF(AND(ISNUMBER(K450),K450&gt;=0),K450-F450,""),""))))))</x:f>
      </x:c>
      <x:c r="K450" s="16"/>
      <x:c r="L450" s="17" t="str">
        <x:f>IF(NOT(ISNUMBER(A450)),"",$B$4+SUMIFS($J$12:$J$511,$A$12:$A$511,"&lt;="&amp;A450)+SUMIFS('Движения'!$E$9:$E$208,'Движения'!$A$9:$A$208,"&lt;="&amp;A450))</x:f>
      </x:c>
      <x:c r="M450" s="17" t="str">
        <x:f>IF(ISNUMBER(J450),IF(OR(I450="Выигрыш",I450="Проигрыш",I450="Продано"),F450,0),"")</x:f>
      </x:c>
    </x:row>
    <x:row r="451" ht="22" customHeight="1">
      <x:c r="A451" s="11"/>
      <x:c r="B451" s="9"/>
      <x:c r="C451" s="9"/>
      <x:c r="D451" s="9"/>
      <x:c r="E451" s="15"/>
      <x:c r="F451" s="16"/>
      <x:c r="G451" s="9"/>
      <x:c r="H451" s="9"/>
      <x:c r="I451" s="9"/>
      <x:c r="J451" s="17" t="str">
        <x:f>IF(OR(NOT(ISNUMBER(A451)),NOT(ISNUMBER(F451)),F451&lt;=0,I451=""),"",IF(I451="Ожидание","",IF(I451="Выигрыш",IF(AND(ISNUMBER(E451),E451&gt;=1),ROUND(F451*(E451-1),2),""),IF(I451="Проигрыш",-F451,IF(I451="Возврат",0,IF(I451="Продано",IF(AND(ISNUMBER(K451),K451&gt;=0),K451-F451,""),""))))))</x:f>
      </x:c>
      <x:c r="K451" s="16"/>
      <x:c r="L451" s="17" t="str">
        <x:f>IF(NOT(ISNUMBER(A451)),"",$B$4+SUMIFS($J$12:$J$511,$A$12:$A$511,"&lt;="&amp;A451)+SUMIFS('Движения'!$E$9:$E$208,'Движения'!$A$9:$A$208,"&lt;="&amp;A451))</x:f>
      </x:c>
      <x:c r="M451" s="17" t="str">
        <x:f>IF(ISNUMBER(J451),IF(OR(I451="Выигрыш",I451="Проигрыш",I451="Продано"),F451,0),"")</x:f>
      </x:c>
    </x:row>
    <x:row r="452" ht="22" customHeight="1">
      <x:c r="A452" s="11"/>
      <x:c r="B452" s="9"/>
      <x:c r="C452" s="9"/>
      <x:c r="D452" s="9"/>
      <x:c r="E452" s="15"/>
      <x:c r="F452" s="16"/>
      <x:c r="G452" s="9"/>
      <x:c r="H452" s="9"/>
      <x:c r="I452" s="9"/>
      <x:c r="J452" s="17" t="str">
        <x:f>IF(OR(NOT(ISNUMBER(A452)),NOT(ISNUMBER(F452)),F452&lt;=0,I452=""),"",IF(I452="Ожидание","",IF(I452="Выигрыш",IF(AND(ISNUMBER(E452),E452&gt;=1),ROUND(F452*(E452-1),2),""),IF(I452="Проигрыш",-F452,IF(I452="Возврат",0,IF(I452="Продано",IF(AND(ISNUMBER(K452),K452&gt;=0),K452-F452,""),""))))))</x:f>
      </x:c>
      <x:c r="K452" s="16"/>
      <x:c r="L452" s="17" t="str">
        <x:f>IF(NOT(ISNUMBER(A452)),"",$B$4+SUMIFS($J$12:$J$511,$A$12:$A$511,"&lt;="&amp;A452)+SUMIFS('Движения'!$E$9:$E$208,'Движения'!$A$9:$A$208,"&lt;="&amp;A452))</x:f>
      </x:c>
      <x:c r="M452" s="17" t="str">
        <x:f>IF(ISNUMBER(J452),IF(OR(I452="Выигрыш",I452="Проигрыш",I452="Продано"),F452,0),"")</x:f>
      </x:c>
    </x:row>
    <x:row r="453" ht="22" customHeight="1">
      <x:c r="A453" s="11"/>
      <x:c r="B453" s="9"/>
      <x:c r="C453" s="9"/>
      <x:c r="D453" s="9"/>
      <x:c r="E453" s="15"/>
      <x:c r="F453" s="16"/>
      <x:c r="G453" s="9"/>
      <x:c r="H453" s="9"/>
      <x:c r="I453" s="9"/>
      <x:c r="J453" s="17" t="str">
        <x:f>IF(OR(NOT(ISNUMBER(A453)),NOT(ISNUMBER(F453)),F453&lt;=0,I453=""),"",IF(I453="Ожидание","",IF(I453="Выигрыш",IF(AND(ISNUMBER(E453),E453&gt;=1),ROUND(F453*(E453-1),2),""),IF(I453="Проигрыш",-F453,IF(I453="Возврат",0,IF(I453="Продано",IF(AND(ISNUMBER(K453),K453&gt;=0),K453-F453,""),""))))))</x:f>
      </x:c>
      <x:c r="K453" s="16"/>
      <x:c r="L453" s="17" t="str">
        <x:f>IF(NOT(ISNUMBER(A453)),"",$B$4+SUMIFS($J$12:$J$511,$A$12:$A$511,"&lt;="&amp;A453)+SUMIFS('Движения'!$E$9:$E$208,'Движения'!$A$9:$A$208,"&lt;="&amp;A453))</x:f>
      </x:c>
      <x:c r="M453" s="17" t="str">
        <x:f>IF(ISNUMBER(J453),IF(OR(I453="Выигрыш",I453="Проигрыш",I453="Продано"),F453,0),"")</x:f>
      </x:c>
    </x:row>
    <x:row r="454" ht="22" customHeight="1">
      <x:c r="A454" s="11"/>
      <x:c r="B454" s="9"/>
      <x:c r="C454" s="9"/>
      <x:c r="D454" s="9"/>
      <x:c r="E454" s="15"/>
      <x:c r="F454" s="16"/>
      <x:c r="G454" s="9"/>
      <x:c r="H454" s="9"/>
      <x:c r="I454" s="9"/>
      <x:c r="J454" s="17" t="str">
        <x:f>IF(OR(NOT(ISNUMBER(A454)),NOT(ISNUMBER(F454)),F454&lt;=0,I454=""),"",IF(I454="Ожидание","",IF(I454="Выигрыш",IF(AND(ISNUMBER(E454),E454&gt;=1),ROUND(F454*(E454-1),2),""),IF(I454="Проигрыш",-F454,IF(I454="Возврат",0,IF(I454="Продано",IF(AND(ISNUMBER(K454),K454&gt;=0),K454-F454,""),""))))))</x:f>
      </x:c>
      <x:c r="K454" s="16"/>
      <x:c r="L454" s="17" t="str">
        <x:f>IF(NOT(ISNUMBER(A454)),"",$B$4+SUMIFS($J$12:$J$511,$A$12:$A$511,"&lt;="&amp;A454)+SUMIFS('Движения'!$E$9:$E$208,'Движения'!$A$9:$A$208,"&lt;="&amp;A454))</x:f>
      </x:c>
      <x:c r="M454" s="17" t="str">
        <x:f>IF(ISNUMBER(J454),IF(OR(I454="Выигрыш",I454="Проигрыш",I454="Продано"),F454,0),"")</x:f>
      </x:c>
    </x:row>
    <x:row r="455" ht="22" customHeight="1">
      <x:c r="A455" s="11"/>
      <x:c r="B455" s="9"/>
      <x:c r="C455" s="9"/>
      <x:c r="D455" s="9"/>
      <x:c r="E455" s="15"/>
      <x:c r="F455" s="16"/>
      <x:c r="G455" s="9"/>
      <x:c r="H455" s="9"/>
      <x:c r="I455" s="9"/>
      <x:c r="J455" s="17" t="str">
        <x:f>IF(OR(NOT(ISNUMBER(A455)),NOT(ISNUMBER(F455)),F455&lt;=0,I455=""),"",IF(I455="Ожидание","",IF(I455="Выигрыш",IF(AND(ISNUMBER(E455),E455&gt;=1),ROUND(F455*(E455-1),2),""),IF(I455="Проигрыш",-F455,IF(I455="Возврат",0,IF(I455="Продано",IF(AND(ISNUMBER(K455),K455&gt;=0),K455-F455,""),""))))))</x:f>
      </x:c>
      <x:c r="K455" s="16"/>
      <x:c r="L455" s="17" t="str">
        <x:f>IF(NOT(ISNUMBER(A455)),"",$B$4+SUMIFS($J$12:$J$511,$A$12:$A$511,"&lt;="&amp;A455)+SUMIFS('Движения'!$E$9:$E$208,'Движения'!$A$9:$A$208,"&lt;="&amp;A455))</x:f>
      </x:c>
      <x:c r="M455" s="17" t="str">
        <x:f>IF(ISNUMBER(J455),IF(OR(I455="Выигрыш",I455="Проигрыш",I455="Продано"),F455,0),"")</x:f>
      </x:c>
    </x:row>
    <x:row r="456" ht="22" customHeight="1">
      <x:c r="A456" s="11"/>
      <x:c r="B456" s="9"/>
      <x:c r="C456" s="9"/>
      <x:c r="D456" s="9"/>
      <x:c r="E456" s="15"/>
      <x:c r="F456" s="16"/>
      <x:c r="G456" s="9"/>
      <x:c r="H456" s="9"/>
      <x:c r="I456" s="9"/>
      <x:c r="J456" s="17" t="str">
        <x:f>IF(OR(NOT(ISNUMBER(A456)),NOT(ISNUMBER(F456)),F456&lt;=0,I456=""),"",IF(I456="Ожидание","",IF(I456="Выигрыш",IF(AND(ISNUMBER(E456),E456&gt;=1),ROUND(F456*(E456-1),2),""),IF(I456="Проигрыш",-F456,IF(I456="Возврат",0,IF(I456="Продано",IF(AND(ISNUMBER(K456),K456&gt;=0),K456-F456,""),""))))))</x:f>
      </x:c>
      <x:c r="K456" s="16"/>
      <x:c r="L456" s="17" t="str">
        <x:f>IF(NOT(ISNUMBER(A456)),"",$B$4+SUMIFS($J$12:$J$511,$A$12:$A$511,"&lt;="&amp;A456)+SUMIFS('Движения'!$E$9:$E$208,'Движения'!$A$9:$A$208,"&lt;="&amp;A456))</x:f>
      </x:c>
      <x:c r="M456" s="17" t="str">
        <x:f>IF(ISNUMBER(J456),IF(OR(I456="Выигрыш",I456="Проигрыш",I456="Продано"),F456,0),"")</x:f>
      </x:c>
    </x:row>
    <x:row r="457" ht="22" customHeight="1">
      <x:c r="A457" s="11"/>
      <x:c r="B457" s="9"/>
      <x:c r="C457" s="9"/>
      <x:c r="D457" s="9"/>
      <x:c r="E457" s="15"/>
      <x:c r="F457" s="16"/>
      <x:c r="G457" s="9"/>
      <x:c r="H457" s="9"/>
      <x:c r="I457" s="9"/>
      <x:c r="J457" s="17" t="str">
        <x:f>IF(OR(NOT(ISNUMBER(A457)),NOT(ISNUMBER(F457)),F457&lt;=0,I457=""),"",IF(I457="Ожидание","",IF(I457="Выигрыш",IF(AND(ISNUMBER(E457),E457&gt;=1),ROUND(F457*(E457-1),2),""),IF(I457="Проигрыш",-F457,IF(I457="Возврат",0,IF(I457="Продано",IF(AND(ISNUMBER(K457),K457&gt;=0),K457-F457,""),""))))))</x:f>
      </x:c>
      <x:c r="K457" s="16"/>
      <x:c r="L457" s="17" t="str">
        <x:f>IF(NOT(ISNUMBER(A457)),"",$B$4+SUMIFS($J$12:$J$511,$A$12:$A$511,"&lt;="&amp;A457)+SUMIFS('Движения'!$E$9:$E$208,'Движения'!$A$9:$A$208,"&lt;="&amp;A457))</x:f>
      </x:c>
      <x:c r="M457" s="17" t="str">
        <x:f>IF(ISNUMBER(J457),IF(OR(I457="Выигрыш",I457="Проигрыш",I457="Продано"),F457,0),"")</x:f>
      </x:c>
    </x:row>
    <x:row r="458" ht="22" customHeight="1">
      <x:c r="A458" s="11"/>
      <x:c r="B458" s="9"/>
      <x:c r="C458" s="9"/>
      <x:c r="D458" s="9"/>
      <x:c r="E458" s="15"/>
      <x:c r="F458" s="16"/>
      <x:c r="G458" s="9"/>
      <x:c r="H458" s="9"/>
      <x:c r="I458" s="9"/>
      <x:c r="J458" s="17" t="str">
        <x:f>IF(OR(NOT(ISNUMBER(A458)),NOT(ISNUMBER(F458)),F458&lt;=0,I458=""),"",IF(I458="Ожидание","",IF(I458="Выигрыш",IF(AND(ISNUMBER(E458),E458&gt;=1),ROUND(F458*(E458-1),2),""),IF(I458="Проигрыш",-F458,IF(I458="Возврат",0,IF(I458="Продано",IF(AND(ISNUMBER(K458),K458&gt;=0),K458-F458,""),""))))))</x:f>
      </x:c>
      <x:c r="K458" s="16"/>
      <x:c r="L458" s="17" t="str">
        <x:f>IF(NOT(ISNUMBER(A458)),"",$B$4+SUMIFS($J$12:$J$511,$A$12:$A$511,"&lt;="&amp;A458)+SUMIFS('Движения'!$E$9:$E$208,'Движения'!$A$9:$A$208,"&lt;="&amp;A458))</x:f>
      </x:c>
      <x:c r="M458" s="17" t="str">
        <x:f>IF(ISNUMBER(J458),IF(OR(I458="Выигрыш",I458="Проигрыш",I458="Продано"),F458,0),"")</x:f>
      </x:c>
    </x:row>
    <x:row r="459" ht="22" customHeight="1">
      <x:c r="A459" s="11"/>
      <x:c r="B459" s="9"/>
      <x:c r="C459" s="9"/>
      <x:c r="D459" s="9"/>
      <x:c r="E459" s="15"/>
      <x:c r="F459" s="16"/>
      <x:c r="G459" s="9"/>
      <x:c r="H459" s="9"/>
      <x:c r="I459" s="9"/>
      <x:c r="J459" s="17" t="str">
        <x:f>IF(OR(NOT(ISNUMBER(A459)),NOT(ISNUMBER(F459)),F459&lt;=0,I459=""),"",IF(I459="Ожидание","",IF(I459="Выигрыш",IF(AND(ISNUMBER(E459),E459&gt;=1),ROUND(F459*(E459-1),2),""),IF(I459="Проигрыш",-F459,IF(I459="Возврат",0,IF(I459="Продано",IF(AND(ISNUMBER(K459),K459&gt;=0),K459-F459,""),""))))))</x:f>
      </x:c>
      <x:c r="K459" s="16"/>
      <x:c r="L459" s="17" t="str">
        <x:f>IF(NOT(ISNUMBER(A459)),"",$B$4+SUMIFS($J$12:$J$511,$A$12:$A$511,"&lt;="&amp;A459)+SUMIFS('Движения'!$E$9:$E$208,'Движения'!$A$9:$A$208,"&lt;="&amp;A459))</x:f>
      </x:c>
      <x:c r="M459" s="17" t="str">
        <x:f>IF(ISNUMBER(J459),IF(OR(I459="Выигрыш",I459="Проигрыш",I459="Продано"),F459,0),"")</x:f>
      </x:c>
    </x:row>
    <x:row r="460" ht="22" customHeight="1">
      <x:c r="A460" s="11"/>
      <x:c r="B460" s="9"/>
      <x:c r="C460" s="9"/>
      <x:c r="D460" s="9"/>
      <x:c r="E460" s="15"/>
      <x:c r="F460" s="16"/>
      <x:c r="G460" s="9"/>
      <x:c r="H460" s="9"/>
      <x:c r="I460" s="9"/>
      <x:c r="J460" s="17" t="str">
        <x:f>IF(OR(NOT(ISNUMBER(A460)),NOT(ISNUMBER(F460)),F460&lt;=0,I460=""),"",IF(I460="Ожидание","",IF(I460="Выигрыш",IF(AND(ISNUMBER(E460),E460&gt;=1),ROUND(F460*(E460-1),2),""),IF(I460="Проигрыш",-F460,IF(I460="Возврат",0,IF(I460="Продано",IF(AND(ISNUMBER(K460),K460&gt;=0),K460-F460,""),""))))))</x:f>
      </x:c>
      <x:c r="K460" s="16"/>
      <x:c r="L460" s="17" t="str">
        <x:f>IF(NOT(ISNUMBER(A460)),"",$B$4+SUMIFS($J$12:$J$511,$A$12:$A$511,"&lt;="&amp;A460)+SUMIFS('Движения'!$E$9:$E$208,'Движения'!$A$9:$A$208,"&lt;="&amp;A460))</x:f>
      </x:c>
      <x:c r="M460" s="17" t="str">
        <x:f>IF(ISNUMBER(J460),IF(OR(I460="Выигрыш",I460="Проигрыш",I460="Продано"),F460,0),"")</x:f>
      </x:c>
    </x:row>
    <x:row r="461" ht="22" customHeight="1">
      <x:c r="A461" s="11"/>
      <x:c r="B461" s="9"/>
      <x:c r="C461" s="9"/>
      <x:c r="D461" s="9"/>
      <x:c r="E461" s="15"/>
      <x:c r="F461" s="16"/>
      <x:c r="G461" s="9"/>
      <x:c r="H461" s="9"/>
      <x:c r="I461" s="9"/>
      <x:c r="J461" s="17" t="str">
        <x:f>IF(OR(NOT(ISNUMBER(A461)),NOT(ISNUMBER(F461)),F461&lt;=0,I461=""),"",IF(I461="Ожидание","",IF(I461="Выигрыш",IF(AND(ISNUMBER(E461),E461&gt;=1),ROUND(F461*(E461-1),2),""),IF(I461="Проигрыш",-F461,IF(I461="Возврат",0,IF(I461="Продано",IF(AND(ISNUMBER(K461),K461&gt;=0),K461-F461,""),""))))))</x:f>
      </x:c>
      <x:c r="K461" s="16"/>
      <x:c r="L461" s="17" t="str">
        <x:f>IF(NOT(ISNUMBER(A461)),"",$B$4+SUMIFS($J$12:$J$511,$A$12:$A$511,"&lt;="&amp;A461)+SUMIFS('Движения'!$E$9:$E$208,'Движения'!$A$9:$A$208,"&lt;="&amp;A461))</x:f>
      </x:c>
      <x:c r="M461" s="17" t="str">
        <x:f>IF(ISNUMBER(J461),IF(OR(I461="Выигрыш",I461="Проигрыш",I461="Продано"),F461,0),"")</x:f>
      </x:c>
    </x:row>
    <x:row r="462" ht="22" customHeight="1">
      <x:c r="A462" s="11"/>
      <x:c r="B462" s="9"/>
      <x:c r="C462" s="9"/>
      <x:c r="D462" s="9"/>
      <x:c r="E462" s="15"/>
      <x:c r="F462" s="16"/>
      <x:c r="G462" s="9"/>
      <x:c r="H462" s="9"/>
      <x:c r="I462" s="9"/>
      <x:c r="J462" s="17" t="str">
        <x:f>IF(OR(NOT(ISNUMBER(A462)),NOT(ISNUMBER(F462)),F462&lt;=0,I462=""),"",IF(I462="Ожидание","",IF(I462="Выигрыш",IF(AND(ISNUMBER(E462),E462&gt;=1),ROUND(F462*(E462-1),2),""),IF(I462="Проигрыш",-F462,IF(I462="Возврат",0,IF(I462="Продано",IF(AND(ISNUMBER(K462),K462&gt;=0),K462-F462,""),""))))))</x:f>
      </x:c>
      <x:c r="K462" s="16"/>
      <x:c r="L462" s="17" t="str">
        <x:f>IF(NOT(ISNUMBER(A462)),"",$B$4+SUMIFS($J$12:$J$511,$A$12:$A$511,"&lt;="&amp;A462)+SUMIFS('Движения'!$E$9:$E$208,'Движения'!$A$9:$A$208,"&lt;="&amp;A462))</x:f>
      </x:c>
      <x:c r="M462" s="17" t="str">
        <x:f>IF(ISNUMBER(J462),IF(OR(I462="Выигрыш",I462="Проигрыш",I462="Продано"),F462,0),"")</x:f>
      </x:c>
    </x:row>
    <x:row r="463" ht="22" customHeight="1">
      <x:c r="A463" s="11"/>
      <x:c r="B463" s="9"/>
      <x:c r="C463" s="9"/>
      <x:c r="D463" s="9"/>
      <x:c r="E463" s="15"/>
      <x:c r="F463" s="16"/>
      <x:c r="G463" s="9"/>
      <x:c r="H463" s="9"/>
      <x:c r="I463" s="9"/>
      <x:c r="J463" s="17" t="str">
        <x:f>IF(OR(NOT(ISNUMBER(A463)),NOT(ISNUMBER(F463)),F463&lt;=0,I463=""),"",IF(I463="Ожидание","",IF(I463="Выигрыш",IF(AND(ISNUMBER(E463),E463&gt;=1),ROUND(F463*(E463-1),2),""),IF(I463="Проигрыш",-F463,IF(I463="Возврат",0,IF(I463="Продано",IF(AND(ISNUMBER(K463),K463&gt;=0),K463-F463,""),""))))))</x:f>
      </x:c>
      <x:c r="K463" s="16"/>
      <x:c r="L463" s="17" t="str">
        <x:f>IF(NOT(ISNUMBER(A463)),"",$B$4+SUMIFS($J$12:$J$511,$A$12:$A$511,"&lt;="&amp;A463)+SUMIFS('Движения'!$E$9:$E$208,'Движения'!$A$9:$A$208,"&lt;="&amp;A463))</x:f>
      </x:c>
      <x:c r="M463" s="17" t="str">
        <x:f>IF(ISNUMBER(J463),IF(OR(I463="Выигрыш",I463="Проигрыш",I463="Продано"),F463,0),"")</x:f>
      </x:c>
    </x:row>
    <x:row r="464" ht="22" customHeight="1">
      <x:c r="A464" s="11"/>
      <x:c r="B464" s="9"/>
      <x:c r="C464" s="9"/>
      <x:c r="D464" s="9"/>
      <x:c r="E464" s="15"/>
      <x:c r="F464" s="16"/>
      <x:c r="G464" s="9"/>
      <x:c r="H464" s="9"/>
      <x:c r="I464" s="9"/>
      <x:c r="J464" s="17" t="str">
        <x:f>IF(OR(NOT(ISNUMBER(A464)),NOT(ISNUMBER(F464)),F464&lt;=0,I464=""),"",IF(I464="Ожидание","",IF(I464="Выигрыш",IF(AND(ISNUMBER(E464),E464&gt;=1),ROUND(F464*(E464-1),2),""),IF(I464="Проигрыш",-F464,IF(I464="Возврат",0,IF(I464="Продано",IF(AND(ISNUMBER(K464),K464&gt;=0),K464-F464,""),""))))))</x:f>
      </x:c>
      <x:c r="K464" s="16"/>
      <x:c r="L464" s="17" t="str">
        <x:f>IF(NOT(ISNUMBER(A464)),"",$B$4+SUMIFS($J$12:$J$511,$A$12:$A$511,"&lt;="&amp;A464)+SUMIFS('Движения'!$E$9:$E$208,'Движения'!$A$9:$A$208,"&lt;="&amp;A464))</x:f>
      </x:c>
      <x:c r="M464" s="17" t="str">
        <x:f>IF(ISNUMBER(J464),IF(OR(I464="Выигрыш",I464="Проигрыш",I464="Продано"),F464,0),"")</x:f>
      </x:c>
    </x:row>
    <x:row r="465" ht="22" customHeight="1">
      <x:c r="A465" s="11"/>
      <x:c r="B465" s="9"/>
      <x:c r="C465" s="9"/>
      <x:c r="D465" s="9"/>
      <x:c r="E465" s="15"/>
      <x:c r="F465" s="16"/>
      <x:c r="G465" s="9"/>
      <x:c r="H465" s="9"/>
      <x:c r="I465" s="9"/>
      <x:c r="J465" s="17" t="str">
        <x:f>IF(OR(NOT(ISNUMBER(A465)),NOT(ISNUMBER(F465)),F465&lt;=0,I465=""),"",IF(I465="Ожидание","",IF(I465="Выигрыш",IF(AND(ISNUMBER(E465),E465&gt;=1),ROUND(F465*(E465-1),2),""),IF(I465="Проигрыш",-F465,IF(I465="Возврат",0,IF(I465="Продано",IF(AND(ISNUMBER(K465),K465&gt;=0),K465-F465,""),""))))))</x:f>
      </x:c>
      <x:c r="K465" s="16"/>
      <x:c r="L465" s="17" t="str">
        <x:f>IF(NOT(ISNUMBER(A465)),"",$B$4+SUMIFS($J$12:$J$511,$A$12:$A$511,"&lt;="&amp;A465)+SUMIFS('Движения'!$E$9:$E$208,'Движения'!$A$9:$A$208,"&lt;="&amp;A465))</x:f>
      </x:c>
      <x:c r="M465" s="17" t="str">
        <x:f>IF(ISNUMBER(J465),IF(OR(I465="Выигрыш",I465="Проигрыш",I465="Продано"),F465,0),"")</x:f>
      </x:c>
    </x:row>
    <x:row r="466" ht="22" customHeight="1">
      <x:c r="A466" s="11"/>
      <x:c r="B466" s="9"/>
      <x:c r="C466" s="9"/>
      <x:c r="D466" s="9"/>
      <x:c r="E466" s="15"/>
      <x:c r="F466" s="16"/>
      <x:c r="G466" s="9"/>
      <x:c r="H466" s="9"/>
      <x:c r="I466" s="9"/>
      <x:c r="J466" s="17" t="str">
        <x:f>IF(OR(NOT(ISNUMBER(A466)),NOT(ISNUMBER(F466)),F466&lt;=0,I466=""),"",IF(I466="Ожидание","",IF(I466="Выигрыш",IF(AND(ISNUMBER(E466),E466&gt;=1),ROUND(F466*(E466-1),2),""),IF(I466="Проигрыш",-F466,IF(I466="Возврат",0,IF(I466="Продано",IF(AND(ISNUMBER(K466),K466&gt;=0),K466-F466,""),""))))))</x:f>
      </x:c>
      <x:c r="K466" s="16"/>
      <x:c r="L466" s="17" t="str">
        <x:f>IF(NOT(ISNUMBER(A466)),"",$B$4+SUMIFS($J$12:$J$511,$A$12:$A$511,"&lt;="&amp;A466)+SUMIFS('Движения'!$E$9:$E$208,'Движения'!$A$9:$A$208,"&lt;="&amp;A466))</x:f>
      </x:c>
      <x:c r="M466" s="17" t="str">
        <x:f>IF(ISNUMBER(J466),IF(OR(I466="Выигрыш",I466="Проигрыш",I466="Продано"),F466,0),"")</x:f>
      </x:c>
    </x:row>
    <x:row r="467" ht="22" customHeight="1">
      <x:c r="A467" s="11"/>
      <x:c r="B467" s="9"/>
      <x:c r="C467" s="9"/>
      <x:c r="D467" s="9"/>
      <x:c r="E467" s="15"/>
      <x:c r="F467" s="16"/>
      <x:c r="G467" s="9"/>
      <x:c r="H467" s="9"/>
      <x:c r="I467" s="9"/>
      <x:c r="J467" s="17" t="str">
        <x:f>IF(OR(NOT(ISNUMBER(A467)),NOT(ISNUMBER(F467)),F467&lt;=0,I467=""),"",IF(I467="Ожидание","",IF(I467="Выигрыш",IF(AND(ISNUMBER(E467),E467&gt;=1),ROUND(F467*(E467-1),2),""),IF(I467="Проигрыш",-F467,IF(I467="Возврат",0,IF(I467="Продано",IF(AND(ISNUMBER(K467),K467&gt;=0),K467-F467,""),""))))))</x:f>
      </x:c>
      <x:c r="K467" s="16"/>
      <x:c r="L467" s="17" t="str">
        <x:f>IF(NOT(ISNUMBER(A467)),"",$B$4+SUMIFS($J$12:$J$511,$A$12:$A$511,"&lt;="&amp;A467)+SUMIFS('Движения'!$E$9:$E$208,'Движения'!$A$9:$A$208,"&lt;="&amp;A467))</x:f>
      </x:c>
      <x:c r="M467" s="17" t="str">
        <x:f>IF(ISNUMBER(J467),IF(OR(I467="Выигрыш",I467="Проигрыш",I467="Продано"),F467,0),"")</x:f>
      </x:c>
    </x:row>
    <x:row r="468" ht="22" customHeight="1">
      <x:c r="A468" s="11"/>
      <x:c r="B468" s="9"/>
      <x:c r="C468" s="9"/>
      <x:c r="D468" s="9"/>
      <x:c r="E468" s="15"/>
      <x:c r="F468" s="16"/>
      <x:c r="G468" s="9"/>
      <x:c r="H468" s="9"/>
      <x:c r="I468" s="9"/>
      <x:c r="J468" s="17" t="str">
        <x:f>IF(OR(NOT(ISNUMBER(A468)),NOT(ISNUMBER(F468)),F468&lt;=0,I468=""),"",IF(I468="Ожидание","",IF(I468="Выигрыш",IF(AND(ISNUMBER(E468),E468&gt;=1),ROUND(F468*(E468-1),2),""),IF(I468="Проигрыш",-F468,IF(I468="Возврат",0,IF(I468="Продано",IF(AND(ISNUMBER(K468),K468&gt;=0),K468-F468,""),""))))))</x:f>
      </x:c>
      <x:c r="K468" s="16"/>
      <x:c r="L468" s="17" t="str">
        <x:f>IF(NOT(ISNUMBER(A468)),"",$B$4+SUMIFS($J$12:$J$511,$A$12:$A$511,"&lt;="&amp;A468)+SUMIFS('Движения'!$E$9:$E$208,'Движения'!$A$9:$A$208,"&lt;="&amp;A468))</x:f>
      </x:c>
      <x:c r="M468" s="17" t="str">
        <x:f>IF(ISNUMBER(J468),IF(OR(I468="Выигрыш",I468="Проигрыш",I468="Продано"),F468,0),"")</x:f>
      </x:c>
    </x:row>
    <x:row r="469" ht="22" customHeight="1">
      <x:c r="A469" s="11"/>
      <x:c r="B469" s="9"/>
      <x:c r="C469" s="9"/>
      <x:c r="D469" s="9"/>
      <x:c r="E469" s="15"/>
      <x:c r="F469" s="16"/>
      <x:c r="G469" s="9"/>
      <x:c r="H469" s="9"/>
      <x:c r="I469" s="9"/>
      <x:c r="J469" s="17" t="str">
        <x:f>IF(OR(NOT(ISNUMBER(A469)),NOT(ISNUMBER(F469)),F469&lt;=0,I469=""),"",IF(I469="Ожидание","",IF(I469="Выигрыш",IF(AND(ISNUMBER(E469),E469&gt;=1),ROUND(F469*(E469-1),2),""),IF(I469="Проигрыш",-F469,IF(I469="Возврат",0,IF(I469="Продано",IF(AND(ISNUMBER(K469),K469&gt;=0),K469-F469,""),""))))))</x:f>
      </x:c>
      <x:c r="K469" s="16"/>
      <x:c r="L469" s="17" t="str">
        <x:f>IF(NOT(ISNUMBER(A469)),"",$B$4+SUMIFS($J$12:$J$511,$A$12:$A$511,"&lt;="&amp;A469)+SUMIFS('Движения'!$E$9:$E$208,'Движения'!$A$9:$A$208,"&lt;="&amp;A469))</x:f>
      </x:c>
      <x:c r="M469" s="17" t="str">
        <x:f>IF(ISNUMBER(J469),IF(OR(I469="Выигрыш",I469="Проигрыш",I469="Продано"),F469,0),"")</x:f>
      </x:c>
    </x:row>
    <x:row r="470" ht="22" customHeight="1">
      <x:c r="A470" s="11"/>
      <x:c r="B470" s="9"/>
      <x:c r="C470" s="9"/>
      <x:c r="D470" s="9"/>
      <x:c r="E470" s="15"/>
      <x:c r="F470" s="16"/>
      <x:c r="G470" s="9"/>
      <x:c r="H470" s="9"/>
      <x:c r="I470" s="9"/>
      <x:c r="J470" s="17" t="str">
        <x:f>IF(OR(NOT(ISNUMBER(A470)),NOT(ISNUMBER(F470)),F470&lt;=0,I470=""),"",IF(I470="Ожидание","",IF(I470="Выигрыш",IF(AND(ISNUMBER(E470),E470&gt;=1),ROUND(F470*(E470-1),2),""),IF(I470="Проигрыш",-F470,IF(I470="Возврат",0,IF(I470="Продано",IF(AND(ISNUMBER(K470),K470&gt;=0),K470-F470,""),""))))))</x:f>
      </x:c>
      <x:c r="K470" s="16"/>
      <x:c r="L470" s="17" t="str">
        <x:f>IF(NOT(ISNUMBER(A470)),"",$B$4+SUMIFS($J$12:$J$511,$A$12:$A$511,"&lt;="&amp;A470)+SUMIFS('Движения'!$E$9:$E$208,'Движения'!$A$9:$A$208,"&lt;="&amp;A470))</x:f>
      </x:c>
      <x:c r="M470" s="17" t="str">
        <x:f>IF(ISNUMBER(J470),IF(OR(I470="Выигрыш",I470="Проигрыш",I470="Продано"),F470,0),"")</x:f>
      </x:c>
    </x:row>
    <x:row r="471" ht="22" customHeight="1">
      <x:c r="A471" s="11"/>
      <x:c r="B471" s="9"/>
      <x:c r="C471" s="9"/>
      <x:c r="D471" s="9"/>
      <x:c r="E471" s="15"/>
      <x:c r="F471" s="16"/>
      <x:c r="G471" s="9"/>
      <x:c r="H471" s="9"/>
      <x:c r="I471" s="9"/>
      <x:c r="J471" s="17" t="str">
        <x:f>IF(OR(NOT(ISNUMBER(A471)),NOT(ISNUMBER(F471)),F471&lt;=0,I471=""),"",IF(I471="Ожидание","",IF(I471="Выигрыш",IF(AND(ISNUMBER(E471),E471&gt;=1),ROUND(F471*(E471-1),2),""),IF(I471="Проигрыш",-F471,IF(I471="Возврат",0,IF(I471="Продано",IF(AND(ISNUMBER(K471),K471&gt;=0),K471-F471,""),""))))))</x:f>
      </x:c>
      <x:c r="K471" s="16"/>
      <x:c r="L471" s="17" t="str">
        <x:f>IF(NOT(ISNUMBER(A471)),"",$B$4+SUMIFS($J$12:$J$511,$A$12:$A$511,"&lt;="&amp;A471)+SUMIFS('Движения'!$E$9:$E$208,'Движения'!$A$9:$A$208,"&lt;="&amp;A471))</x:f>
      </x:c>
      <x:c r="M471" s="17" t="str">
        <x:f>IF(ISNUMBER(J471),IF(OR(I471="Выигрыш",I471="Проигрыш",I471="Продано"),F471,0),"")</x:f>
      </x:c>
    </x:row>
    <x:row r="472" ht="22" customHeight="1">
      <x:c r="A472" s="11"/>
      <x:c r="B472" s="9"/>
      <x:c r="C472" s="9"/>
      <x:c r="D472" s="9"/>
      <x:c r="E472" s="15"/>
      <x:c r="F472" s="16"/>
      <x:c r="G472" s="9"/>
      <x:c r="H472" s="9"/>
      <x:c r="I472" s="9"/>
      <x:c r="J472" s="17" t="str">
        <x:f>IF(OR(NOT(ISNUMBER(A472)),NOT(ISNUMBER(F472)),F472&lt;=0,I472=""),"",IF(I472="Ожидание","",IF(I472="Выигрыш",IF(AND(ISNUMBER(E472),E472&gt;=1),ROUND(F472*(E472-1),2),""),IF(I472="Проигрыш",-F472,IF(I472="Возврат",0,IF(I472="Продано",IF(AND(ISNUMBER(K472),K472&gt;=0),K472-F472,""),""))))))</x:f>
      </x:c>
      <x:c r="K472" s="16"/>
      <x:c r="L472" s="17" t="str">
        <x:f>IF(NOT(ISNUMBER(A472)),"",$B$4+SUMIFS($J$12:$J$511,$A$12:$A$511,"&lt;="&amp;A472)+SUMIFS('Движения'!$E$9:$E$208,'Движения'!$A$9:$A$208,"&lt;="&amp;A472))</x:f>
      </x:c>
      <x:c r="M472" s="17" t="str">
        <x:f>IF(ISNUMBER(J472),IF(OR(I472="Выигрыш",I472="Проигрыш",I472="Продано"),F472,0),"")</x:f>
      </x:c>
    </x:row>
    <x:row r="473" ht="22" customHeight="1">
      <x:c r="A473" s="11"/>
      <x:c r="B473" s="9"/>
      <x:c r="C473" s="9"/>
      <x:c r="D473" s="9"/>
      <x:c r="E473" s="15"/>
      <x:c r="F473" s="16"/>
      <x:c r="G473" s="9"/>
      <x:c r="H473" s="9"/>
      <x:c r="I473" s="9"/>
      <x:c r="J473" s="17" t="str">
        <x:f>IF(OR(NOT(ISNUMBER(A473)),NOT(ISNUMBER(F473)),F473&lt;=0,I473=""),"",IF(I473="Ожидание","",IF(I473="Выигрыш",IF(AND(ISNUMBER(E473),E473&gt;=1),ROUND(F473*(E473-1),2),""),IF(I473="Проигрыш",-F473,IF(I473="Возврат",0,IF(I473="Продано",IF(AND(ISNUMBER(K473),K473&gt;=0),K473-F473,""),""))))))</x:f>
      </x:c>
      <x:c r="K473" s="16"/>
      <x:c r="L473" s="17" t="str">
        <x:f>IF(NOT(ISNUMBER(A473)),"",$B$4+SUMIFS($J$12:$J$511,$A$12:$A$511,"&lt;="&amp;A473)+SUMIFS('Движения'!$E$9:$E$208,'Движения'!$A$9:$A$208,"&lt;="&amp;A473))</x:f>
      </x:c>
      <x:c r="M473" s="17" t="str">
        <x:f>IF(ISNUMBER(J473),IF(OR(I473="Выигрыш",I473="Проигрыш",I473="Продано"),F473,0),"")</x:f>
      </x:c>
    </x:row>
    <x:row r="474" ht="22" customHeight="1">
      <x:c r="A474" s="11"/>
      <x:c r="B474" s="9"/>
      <x:c r="C474" s="9"/>
      <x:c r="D474" s="9"/>
      <x:c r="E474" s="15"/>
      <x:c r="F474" s="16"/>
      <x:c r="G474" s="9"/>
      <x:c r="H474" s="9"/>
      <x:c r="I474" s="9"/>
      <x:c r="J474" s="17" t="str">
        <x:f>IF(OR(NOT(ISNUMBER(A474)),NOT(ISNUMBER(F474)),F474&lt;=0,I474=""),"",IF(I474="Ожидание","",IF(I474="Выигрыш",IF(AND(ISNUMBER(E474),E474&gt;=1),ROUND(F474*(E474-1),2),""),IF(I474="Проигрыш",-F474,IF(I474="Возврат",0,IF(I474="Продано",IF(AND(ISNUMBER(K474),K474&gt;=0),K474-F474,""),""))))))</x:f>
      </x:c>
      <x:c r="K474" s="16"/>
      <x:c r="L474" s="17" t="str">
        <x:f>IF(NOT(ISNUMBER(A474)),"",$B$4+SUMIFS($J$12:$J$511,$A$12:$A$511,"&lt;="&amp;A474)+SUMIFS('Движения'!$E$9:$E$208,'Движения'!$A$9:$A$208,"&lt;="&amp;A474))</x:f>
      </x:c>
      <x:c r="M474" s="17" t="str">
        <x:f>IF(ISNUMBER(J474),IF(OR(I474="Выигрыш",I474="Проигрыш",I474="Продано"),F474,0),"")</x:f>
      </x:c>
    </x:row>
    <x:row r="475" ht="22" customHeight="1">
      <x:c r="A475" s="11"/>
      <x:c r="B475" s="9"/>
      <x:c r="C475" s="9"/>
      <x:c r="D475" s="9"/>
      <x:c r="E475" s="15"/>
      <x:c r="F475" s="16"/>
      <x:c r="G475" s="9"/>
      <x:c r="H475" s="9"/>
      <x:c r="I475" s="9"/>
      <x:c r="J475" s="17" t="str">
        <x:f>IF(OR(NOT(ISNUMBER(A475)),NOT(ISNUMBER(F475)),F475&lt;=0,I475=""),"",IF(I475="Ожидание","",IF(I475="Выигрыш",IF(AND(ISNUMBER(E475),E475&gt;=1),ROUND(F475*(E475-1),2),""),IF(I475="Проигрыш",-F475,IF(I475="Возврат",0,IF(I475="Продано",IF(AND(ISNUMBER(K475),K475&gt;=0),K475-F475,""),""))))))</x:f>
      </x:c>
      <x:c r="K475" s="16"/>
      <x:c r="L475" s="17" t="str">
        <x:f>IF(NOT(ISNUMBER(A475)),"",$B$4+SUMIFS($J$12:$J$511,$A$12:$A$511,"&lt;="&amp;A475)+SUMIFS('Движения'!$E$9:$E$208,'Движения'!$A$9:$A$208,"&lt;="&amp;A475))</x:f>
      </x:c>
      <x:c r="M475" s="17" t="str">
        <x:f>IF(ISNUMBER(J475),IF(OR(I475="Выигрыш",I475="Проигрыш",I475="Продано"),F475,0),"")</x:f>
      </x:c>
    </x:row>
    <x:row r="476" ht="22" customHeight="1">
      <x:c r="A476" s="11"/>
      <x:c r="B476" s="9"/>
      <x:c r="C476" s="9"/>
      <x:c r="D476" s="9"/>
      <x:c r="E476" s="15"/>
      <x:c r="F476" s="16"/>
      <x:c r="G476" s="9"/>
      <x:c r="H476" s="9"/>
      <x:c r="I476" s="9"/>
      <x:c r="J476" s="17" t="str">
        <x:f>IF(OR(NOT(ISNUMBER(A476)),NOT(ISNUMBER(F476)),F476&lt;=0,I476=""),"",IF(I476="Ожидание","",IF(I476="Выигрыш",IF(AND(ISNUMBER(E476),E476&gt;=1),ROUND(F476*(E476-1),2),""),IF(I476="Проигрыш",-F476,IF(I476="Возврат",0,IF(I476="Продано",IF(AND(ISNUMBER(K476),K476&gt;=0),K476-F476,""),""))))))</x:f>
      </x:c>
      <x:c r="K476" s="16"/>
      <x:c r="L476" s="17" t="str">
        <x:f>IF(NOT(ISNUMBER(A476)),"",$B$4+SUMIFS($J$12:$J$511,$A$12:$A$511,"&lt;="&amp;A476)+SUMIFS('Движения'!$E$9:$E$208,'Движения'!$A$9:$A$208,"&lt;="&amp;A476))</x:f>
      </x:c>
      <x:c r="M476" s="17" t="str">
        <x:f>IF(ISNUMBER(J476),IF(OR(I476="Выигрыш",I476="Проигрыш",I476="Продано"),F476,0),"")</x:f>
      </x:c>
    </x:row>
    <x:row r="477" ht="22" customHeight="1">
      <x:c r="A477" s="11"/>
      <x:c r="B477" s="9"/>
      <x:c r="C477" s="9"/>
      <x:c r="D477" s="9"/>
      <x:c r="E477" s="15"/>
      <x:c r="F477" s="16"/>
      <x:c r="G477" s="9"/>
      <x:c r="H477" s="9"/>
      <x:c r="I477" s="9"/>
      <x:c r="J477" s="17" t="str">
        <x:f>IF(OR(NOT(ISNUMBER(A477)),NOT(ISNUMBER(F477)),F477&lt;=0,I477=""),"",IF(I477="Ожидание","",IF(I477="Выигрыш",IF(AND(ISNUMBER(E477),E477&gt;=1),ROUND(F477*(E477-1),2),""),IF(I477="Проигрыш",-F477,IF(I477="Возврат",0,IF(I477="Продано",IF(AND(ISNUMBER(K477),K477&gt;=0),K477-F477,""),""))))))</x:f>
      </x:c>
      <x:c r="K477" s="16"/>
      <x:c r="L477" s="17" t="str">
        <x:f>IF(NOT(ISNUMBER(A477)),"",$B$4+SUMIFS($J$12:$J$511,$A$12:$A$511,"&lt;="&amp;A477)+SUMIFS('Движения'!$E$9:$E$208,'Движения'!$A$9:$A$208,"&lt;="&amp;A477))</x:f>
      </x:c>
      <x:c r="M477" s="17" t="str">
        <x:f>IF(ISNUMBER(J477),IF(OR(I477="Выигрыш",I477="Проигрыш",I477="Продано"),F477,0),"")</x:f>
      </x:c>
    </x:row>
    <x:row r="478" ht="22" customHeight="1">
      <x:c r="A478" s="11"/>
      <x:c r="B478" s="9"/>
      <x:c r="C478" s="9"/>
      <x:c r="D478" s="9"/>
      <x:c r="E478" s="15"/>
      <x:c r="F478" s="16"/>
      <x:c r="G478" s="9"/>
      <x:c r="H478" s="9"/>
      <x:c r="I478" s="9"/>
      <x:c r="J478" s="17" t="str">
        <x:f>IF(OR(NOT(ISNUMBER(A478)),NOT(ISNUMBER(F478)),F478&lt;=0,I478=""),"",IF(I478="Ожидание","",IF(I478="Выигрыш",IF(AND(ISNUMBER(E478),E478&gt;=1),ROUND(F478*(E478-1),2),""),IF(I478="Проигрыш",-F478,IF(I478="Возврат",0,IF(I478="Продано",IF(AND(ISNUMBER(K478),K478&gt;=0),K478-F478,""),""))))))</x:f>
      </x:c>
      <x:c r="K478" s="16"/>
      <x:c r="L478" s="17" t="str">
        <x:f>IF(NOT(ISNUMBER(A478)),"",$B$4+SUMIFS($J$12:$J$511,$A$12:$A$511,"&lt;="&amp;A478)+SUMIFS('Движения'!$E$9:$E$208,'Движения'!$A$9:$A$208,"&lt;="&amp;A478))</x:f>
      </x:c>
      <x:c r="M478" s="17" t="str">
        <x:f>IF(ISNUMBER(J478),IF(OR(I478="Выигрыш",I478="Проигрыш",I478="Продано"),F478,0),"")</x:f>
      </x:c>
    </x:row>
    <x:row r="479" ht="22" customHeight="1">
      <x:c r="A479" s="11"/>
      <x:c r="B479" s="9"/>
      <x:c r="C479" s="9"/>
      <x:c r="D479" s="9"/>
      <x:c r="E479" s="15"/>
      <x:c r="F479" s="16"/>
      <x:c r="G479" s="9"/>
      <x:c r="H479" s="9"/>
      <x:c r="I479" s="9"/>
      <x:c r="J479" s="17" t="str">
        <x:f>IF(OR(NOT(ISNUMBER(A479)),NOT(ISNUMBER(F479)),F479&lt;=0,I479=""),"",IF(I479="Ожидание","",IF(I479="Выигрыш",IF(AND(ISNUMBER(E479),E479&gt;=1),ROUND(F479*(E479-1),2),""),IF(I479="Проигрыш",-F479,IF(I479="Возврат",0,IF(I479="Продано",IF(AND(ISNUMBER(K479),K479&gt;=0),K479-F479,""),""))))))</x:f>
      </x:c>
      <x:c r="K479" s="16"/>
      <x:c r="L479" s="17" t="str">
        <x:f>IF(NOT(ISNUMBER(A479)),"",$B$4+SUMIFS($J$12:$J$511,$A$12:$A$511,"&lt;="&amp;A479)+SUMIFS('Движения'!$E$9:$E$208,'Движения'!$A$9:$A$208,"&lt;="&amp;A479))</x:f>
      </x:c>
      <x:c r="M479" s="17" t="str">
        <x:f>IF(ISNUMBER(J479),IF(OR(I479="Выигрыш",I479="Проигрыш",I479="Продано"),F479,0),"")</x:f>
      </x:c>
    </x:row>
    <x:row r="480" ht="22" customHeight="1">
      <x:c r="A480" s="11"/>
      <x:c r="B480" s="9"/>
      <x:c r="C480" s="9"/>
      <x:c r="D480" s="9"/>
      <x:c r="E480" s="15"/>
      <x:c r="F480" s="16"/>
      <x:c r="G480" s="9"/>
      <x:c r="H480" s="9"/>
      <x:c r="I480" s="9"/>
      <x:c r="J480" s="17" t="str">
        <x:f>IF(OR(NOT(ISNUMBER(A480)),NOT(ISNUMBER(F480)),F480&lt;=0,I480=""),"",IF(I480="Ожидание","",IF(I480="Выигрыш",IF(AND(ISNUMBER(E480),E480&gt;=1),ROUND(F480*(E480-1),2),""),IF(I480="Проигрыш",-F480,IF(I480="Возврат",0,IF(I480="Продано",IF(AND(ISNUMBER(K480),K480&gt;=0),K480-F480,""),""))))))</x:f>
      </x:c>
      <x:c r="K480" s="16"/>
      <x:c r="L480" s="17" t="str">
        <x:f>IF(NOT(ISNUMBER(A480)),"",$B$4+SUMIFS($J$12:$J$511,$A$12:$A$511,"&lt;="&amp;A480)+SUMIFS('Движения'!$E$9:$E$208,'Движения'!$A$9:$A$208,"&lt;="&amp;A480))</x:f>
      </x:c>
      <x:c r="M480" s="17" t="str">
        <x:f>IF(ISNUMBER(J480),IF(OR(I480="Выигрыш",I480="Проигрыш",I480="Продано"),F480,0),"")</x:f>
      </x:c>
    </x:row>
    <x:row r="481" ht="22" customHeight="1">
      <x:c r="A481" s="11"/>
      <x:c r="B481" s="9"/>
      <x:c r="C481" s="9"/>
      <x:c r="D481" s="9"/>
      <x:c r="E481" s="15"/>
      <x:c r="F481" s="16"/>
      <x:c r="G481" s="9"/>
      <x:c r="H481" s="9"/>
      <x:c r="I481" s="9"/>
      <x:c r="J481" s="17" t="str">
        <x:f>IF(OR(NOT(ISNUMBER(A481)),NOT(ISNUMBER(F481)),F481&lt;=0,I481=""),"",IF(I481="Ожидание","",IF(I481="Выигрыш",IF(AND(ISNUMBER(E481),E481&gt;=1),ROUND(F481*(E481-1),2),""),IF(I481="Проигрыш",-F481,IF(I481="Возврат",0,IF(I481="Продано",IF(AND(ISNUMBER(K481),K481&gt;=0),K481-F481,""),""))))))</x:f>
      </x:c>
      <x:c r="K481" s="16"/>
      <x:c r="L481" s="17" t="str">
        <x:f>IF(NOT(ISNUMBER(A481)),"",$B$4+SUMIFS($J$12:$J$511,$A$12:$A$511,"&lt;="&amp;A481)+SUMIFS('Движения'!$E$9:$E$208,'Движения'!$A$9:$A$208,"&lt;="&amp;A481))</x:f>
      </x:c>
      <x:c r="M481" s="17" t="str">
        <x:f>IF(ISNUMBER(J481),IF(OR(I481="Выигрыш",I481="Проигрыш",I481="Продано"),F481,0),"")</x:f>
      </x:c>
    </x:row>
    <x:row r="482" ht="22" customHeight="1">
      <x:c r="A482" s="11"/>
      <x:c r="B482" s="9"/>
      <x:c r="C482" s="9"/>
      <x:c r="D482" s="9"/>
      <x:c r="E482" s="15"/>
      <x:c r="F482" s="16"/>
      <x:c r="G482" s="9"/>
      <x:c r="H482" s="9"/>
      <x:c r="I482" s="9"/>
      <x:c r="J482" s="17" t="str">
        <x:f>IF(OR(NOT(ISNUMBER(A482)),NOT(ISNUMBER(F482)),F482&lt;=0,I482=""),"",IF(I482="Ожидание","",IF(I482="Выигрыш",IF(AND(ISNUMBER(E482),E482&gt;=1),ROUND(F482*(E482-1),2),""),IF(I482="Проигрыш",-F482,IF(I482="Возврат",0,IF(I482="Продано",IF(AND(ISNUMBER(K482),K482&gt;=0),K482-F482,""),""))))))</x:f>
      </x:c>
      <x:c r="K482" s="16"/>
      <x:c r="L482" s="17" t="str">
        <x:f>IF(NOT(ISNUMBER(A482)),"",$B$4+SUMIFS($J$12:$J$511,$A$12:$A$511,"&lt;="&amp;A482)+SUMIFS('Движения'!$E$9:$E$208,'Движения'!$A$9:$A$208,"&lt;="&amp;A482))</x:f>
      </x:c>
      <x:c r="M482" s="17" t="str">
        <x:f>IF(ISNUMBER(J482),IF(OR(I482="Выигрыш",I482="Проигрыш",I482="Продано"),F482,0),"")</x:f>
      </x:c>
    </x:row>
    <x:row r="483" ht="22" customHeight="1">
      <x:c r="A483" s="11"/>
      <x:c r="B483" s="9"/>
      <x:c r="C483" s="9"/>
      <x:c r="D483" s="9"/>
      <x:c r="E483" s="15"/>
      <x:c r="F483" s="16"/>
      <x:c r="G483" s="9"/>
      <x:c r="H483" s="9"/>
      <x:c r="I483" s="9"/>
      <x:c r="J483" s="17" t="str">
        <x:f>IF(OR(NOT(ISNUMBER(A483)),NOT(ISNUMBER(F483)),F483&lt;=0,I483=""),"",IF(I483="Ожидание","",IF(I483="Выигрыш",IF(AND(ISNUMBER(E483),E483&gt;=1),ROUND(F483*(E483-1),2),""),IF(I483="Проигрыш",-F483,IF(I483="Возврат",0,IF(I483="Продано",IF(AND(ISNUMBER(K483),K483&gt;=0),K483-F483,""),""))))))</x:f>
      </x:c>
      <x:c r="K483" s="16"/>
      <x:c r="L483" s="17" t="str">
        <x:f>IF(NOT(ISNUMBER(A483)),"",$B$4+SUMIFS($J$12:$J$511,$A$12:$A$511,"&lt;="&amp;A483)+SUMIFS('Движения'!$E$9:$E$208,'Движения'!$A$9:$A$208,"&lt;="&amp;A483))</x:f>
      </x:c>
      <x:c r="M483" s="17" t="str">
        <x:f>IF(ISNUMBER(J483),IF(OR(I483="Выигрыш",I483="Проигрыш",I483="Продано"),F483,0),"")</x:f>
      </x:c>
    </x:row>
    <x:row r="484" ht="22" customHeight="1">
      <x:c r="A484" s="11"/>
      <x:c r="B484" s="9"/>
      <x:c r="C484" s="9"/>
      <x:c r="D484" s="9"/>
      <x:c r="E484" s="15"/>
      <x:c r="F484" s="16"/>
      <x:c r="G484" s="9"/>
      <x:c r="H484" s="9"/>
      <x:c r="I484" s="9"/>
      <x:c r="J484" s="17" t="str">
        <x:f>IF(OR(NOT(ISNUMBER(A484)),NOT(ISNUMBER(F484)),F484&lt;=0,I484=""),"",IF(I484="Ожидание","",IF(I484="Выигрыш",IF(AND(ISNUMBER(E484),E484&gt;=1),ROUND(F484*(E484-1),2),""),IF(I484="Проигрыш",-F484,IF(I484="Возврат",0,IF(I484="Продано",IF(AND(ISNUMBER(K484),K484&gt;=0),K484-F484,""),""))))))</x:f>
      </x:c>
      <x:c r="K484" s="16"/>
      <x:c r="L484" s="17" t="str">
        <x:f>IF(NOT(ISNUMBER(A484)),"",$B$4+SUMIFS($J$12:$J$511,$A$12:$A$511,"&lt;="&amp;A484)+SUMIFS('Движения'!$E$9:$E$208,'Движения'!$A$9:$A$208,"&lt;="&amp;A484))</x:f>
      </x:c>
      <x:c r="M484" s="17" t="str">
        <x:f>IF(ISNUMBER(J484),IF(OR(I484="Выигрыш",I484="Проигрыш",I484="Продано"),F484,0),"")</x:f>
      </x:c>
    </x:row>
    <x:row r="485" ht="22" customHeight="1">
      <x:c r="A485" s="11"/>
      <x:c r="B485" s="9"/>
      <x:c r="C485" s="9"/>
      <x:c r="D485" s="9"/>
      <x:c r="E485" s="15"/>
      <x:c r="F485" s="16"/>
      <x:c r="G485" s="9"/>
      <x:c r="H485" s="9"/>
      <x:c r="I485" s="9"/>
      <x:c r="J485" s="17" t="str">
        <x:f>IF(OR(NOT(ISNUMBER(A485)),NOT(ISNUMBER(F485)),F485&lt;=0,I485=""),"",IF(I485="Ожидание","",IF(I485="Выигрыш",IF(AND(ISNUMBER(E485),E485&gt;=1),ROUND(F485*(E485-1),2),""),IF(I485="Проигрыш",-F485,IF(I485="Возврат",0,IF(I485="Продано",IF(AND(ISNUMBER(K485),K485&gt;=0),K485-F485,""),""))))))</x:f>
      </x:c>
      <x:c r="K485" s="16"/>
      <x:c r="L485" s="17" t="str">
        <x:f>IF(NOT(ISNUMBER(A485)),"",$B$4+SUMIFS($J$12:$J$511,$A$12:$A$511,"&lt;="&amp;A485)+SUMIFS('Движения'!$E$9:$E$208,'Движения'!$A$9:$A$208,"&lt;="&amp;A485))</x:f>
      </x:c>
      <x:c r="M485" s="17" t="str">
        <x:f>IF(ISNUMBER(J485),IF(OR(I485="Выигрыш",I485="Проигрыш",I485="Продано"),F485,0),"")</x:f>
      </x:c>
    </x:row>
    <x:row r="486" ht="22" customHeight="1">
      <x:c r="A486" s="11"/>
      <x:c r="B486" s="9"/>
      <x:c r="C486" s="9"/>
      <x:c r="D486" s="9"/>
      <x:c r="E486" s="15"/>
      <x:c r="F486" s="16"/>
      <x:c r="G486" s="9"/>
      <x:c r="H486" s="9"/>
      <x:c r="I486" s="9"/>
      <x:c r="J486" s="17" t="str">
        <x:f>IF(OR(NOT(ISNUMBER(A486)),NOT(ISNUMBER(F486)),F486&lt;=0,I486=""),"",IF(I486="Ожидание","",IF(I486="Выигрыш",IF(AND(ISNUMBER(E486),E486&gt;=1),ROUND(F486*(E486-1),2),""),IF(I486="Проигрыш",-F486,IF(I486="Возврат",0,IF(I486="Продано",IF(AND(ISNUMBER(K486),K486&gt;=0),K486-F486,""),""))))))</x:f>
      </x:c>
      <x:c r="K486" s="16"/>
      <x:c r="L486" s="17" t="str">
        <x:f>IF(NOT(ISNUMBER(A486)),"",$B$4+SUMIFS($J$12:$J$511,$A$12:$A$511,"&lt;="&amp;A486)+SUMIFS('Движения'!$E$9:$E$208,'Движения'!$A$9:$A$208,"&lt;="&amp;A486))</x:f>
      </x:c>
      <x:c r="M486" s="17" t="str">
        <x:f>IF(ISNUMBER(J486),IF(OR(I486="Выигрыш",I486="Проигрыш",I486="Продано"),F486,0),"")</x:f>
      </x:c>
    </x:row>
    <x:row r="487" ht="22" customHeight="1">
      <x:c r="A487" s="11"/>
      <x:c r="B487" s="9"/>
      <x:c r="C487" s="9"/>
      <x:c r="D487" s="9"/>
      <x:c r="E487" s="15"/>
      <x:c r="F487" s="16"/>
      <x:c r="G487" s="9"/>
      <x:c r="H487" s="9"/>
      <x:c r="I487" s="9"/>
      <x:c r="J487" s="17" t="str">
        <x:f>IF(OR(NOT(ISNUMBER(A487)),NOT(ISNUMBER(F487)),F487&lt;=0,I487=""),"",IF(I487="Ожидание","",IF(I487="Выигрыш",IF(AND(ISNUMBER(E487),E487&gt;=1),ROUND(F487*(E487-1),2),""),IF(I487="Проигрыш",-F487,IF(I487="Возврат",0,IF(I487="Продано",IF(AND(ISNUMBER(K487),K487&gt;=0),K487-F487,""),""))))))</x:f>
      </x:c>
      <x:c r="K487" s="16"/>
      <x:c r="L487" s="17" t="str">
        <x:f>IF(NOT(ISNUMBER(A487)),"",$B$4+SUMIFS($J$12:$J$511,$A$12:$A$511,"&lt;="&amp;A487)+SUMIFS('Движения'!$E$9:$E$208,'Движения'!$A$9:$A$208,"&lt;="&amp;A487))</x:f>
      </x:c>
      <x:c r="M487" s="17" t="str">
        <x:f>IF(ISNUMBER(J487),IF(OR(I487="Выигрыш",I487="Проигрыш",I487="Продано"),F487,0),"")</x:f>
      </x:c>
    </x:row>
    <x:row r="488" ht="22" customHeight="1">
      <x:c r="A488" s="11"/>
      <x:c r="B488" s="9"/>
      <x:c r="C488" s="9"/>
      <x:c r="D488" s="9"/>
      <x:c r="E488" s="15"/>
      <x:c r="F488" s="16"/>
      <x:c r="G488" s="9"/>
      <x:c r="H488" s="9"/>
      <x:c r="I488" s="9"/>
      <x:c r="J488" s="17" t="str">
        <x:f>IF(OR(NOT(ISNUMBER(A488)),NOT(ISNUMBER(F488)),F488&lt;=0,I488=""),"",IF(I488="Ожидание","",IF(I488="Выигрыш",IF(AND(ISNUMBER(E488),E488&gt;=1),ROUND(F488*(E488-1),2),""),IF(I488="Проигрыш",-F488,IF(I488="Возврат",0,IF(I488="Продано",IF(AND(ISNUMBER(K488),K488&gt;=0),K488-F488,""),""))))))</x:f>
      </x:c>
      <x:c r="K488" s="16"/>
      <x:c r="L488" s="17" t="str">
        <x:f>IF(NOT(ISNUMBER(A488)),"",$B$4+SUMIFS($J$12:$J$511,$A$12:$A$511,"&lt;="&amp;A488)+SUMIFS('Движения'!$E$9:$E$208,'Движения'!$A$9:$A$208,"&lt;="&amp;A488))</x:f>
      </x:c>
      <x:c r="M488" s="17" t="str">
        <x:f>IF(ISNUMBER(J488),IF(OR(I488="Выигрыш",I488="Проигрыш",I488="Продано"),F488,0),"")</x:f>
      </x:c>
    </x:row>
    <x:row r="489" ht="22" customHeight="1">
      <x:c r="A489" s="11"/>
      <x:c r="B489" s="9"/>
      <x:c r="C489" s="9"/>
      <x:c r="D489" s="9"/>
      <x:c r="E489" s="15"/>
      <x:c r="F489" s="16"/>
      <x:c r="G489" s="9"/>
      <x:c r="H489" s="9"/>
      <x:c r="I489" s="9"/>
      <x:c r="J489" s="17" t="str">
        <x:f>IF(OR(NOT(ISNUMBER(A489)),NOT(ISNUMBER(F489)),F489&lt;=0,I489=""),"",IF(I489="Ожидание","",IF(I489="Выигрыш",IF(AND(ISNUMBER(E489),E489&gt;=1),ROUND(F489*(E489-1),2),""),IF(I489="Проигрыш",-F489,IF(I489="Возврат",0,IF(I489="Продано",IF(AND(ISNUMBER(K489),K489&gt;=0),K489-F489,""),""))))))</x:f>
      </x:c>
      <x:c r="K489" s="16"/>
      <x:c r="L489" s="17" t="str">
        <x:f>IF(NOT(ISNUMBER(A489)),"",$B$4+SUMIFS($J$12:$J$511,$A$12:$A$511,"&lt;="&amp;A489)+SUMIFS('Движения'!$E$9:$E$208,'Движения'!$A$9:$A$208,"&lt;="&amp;A489))</x:f>
      </x:c>
      <x:c r="M489" s="17" t="str">
        <x:f>IF(ISNUMBER(J489),IF(OR(I489="Выигрыш",I489="Проигрыш",I489="Продано"),F489,0),"")</x:f>
      </x:c>
    </x:row>
    <x:row r="490" ht="22" customHeight="1">
      <x:c r="A490" s="11"/>
      <x:c r="B490" s="9"/>
      <x:c r="C490" s="9"/>
      <x:c r="D490" s="9"/>
      <x:c r="E490" s="15"/>
      <x:c r="F490" s="16"/>
      <x:c r="G490" s="9"/>
      <x:c r="H490" s="9"/>
      <x:c r="I490" s="9"/>
      <x:c r="J490" s="17" t="str">
        <x:f>IF(OR(NOT(ISNUMBER(A490)),NOT(ISNUMBER(F490)),F490&lt;=0,I490=""),"",IF(I490="Ожидание","",IF(I490="Выигрыш",IF(AND(ISNUMBER(E490),E490&gt;=1),ROUND(F490*(E490-1),2),""),IF(I490="Проигрыш",-F490,IF(I490="Возврат",0,IF(I490="Продано",IF(AND(ISNUMBER(K490),K490&gt;=0),K490-F490,""),""))))))</x:f>
      </x:c>
      <x:c r="K490" s="16"/>
      <x:c r="L490" s="17" t="str">
        <x:f>IF(NOT(ISNUMBER(A490)),"",$B$4+SUMIFS($J$12:$J$511,$A$12:$A$511,"&lt;="&amp;A490)+SUMIFS('Движения'!$E$9:$E$208,'Движения'!$A$9:$A$208,"&lt;="&amp;A490))</x:f>
      </x:c>
      <x:c r="M490" s="17" t="str">
        <x:f>IF(ISNUMBER(J490),IF(OR(I490="Выигрыш",I490="Проигрыш",I490="Продано"),F490,0),"")</x:f>
      </x:c>
    </x:row>
    <x:row r="491" ht="22" customHeight="1">
      <x:c r="A491" s="11"/>
      <x:c r="B491" s="9"/>
      <x:c r="C491" s="9"/>
      <x:c r="D491" s="9"/>
      <x:c r="E491" s="15"/>
      <x:c r="F491" s="16"/>
      <x:c r="G491" s="9"/>
      <x:c r="H491" s="9"/>
      <x:c r="I491" s="9"/>
      <x:c r="J491" s="17" t="str">
        <x:f>IF(OR(NOT(ISNUMBER(A491)),NOT(ISNUMBER(F491)),F491&lt;=0,I491=""),"",IF(I491="Ожидание","",IF(I491="Выигрыш",IF(AND(ISNUMBER(E491),E491&gt;=1),ROUND(F491*(E491-1),2),""),IF(I491="Проигрыш",-F491,IF(I491="Возврат",0,IF(I491="Продано",IF(AND(ISNUMBER(K491),K491&gt;=0),K491-F491,""),""))))))</x:f>
      </x:c>
      <x:c r="K491" s="16"/>
      <x:c r="L491" s="17" t="str">
        <x:f>IF(NOT(ISNUMBER(A491)),"",$B$4+SUMIFS($J$12:$J$511,$A$12:$A$511,"&lt;="&amp;A491)+SUMIFS('Движения'!$E$9:$E$208,'Движения'!$A$9:$A$208,"&lt;="&amp;A491))</x:f>
      </x:c>
      <x:c r="M491" s="17" t="str">
        <x:f>IF(ISNUMBER(J491),IF(OR(I491="Выигрыш",I491="Проигрыш",I491="Продано"),F491,0),"")</x:f>
      </x:c>
    </x:row>
    <x:row r="492" ht="22" customHeight="1">
      <x:c r="A492" s="11"/>
      <x:c r="B492" s="9"/>
      <x:c r="C492" s="9"/>
      <x:c r="D492" s="9"/>
      <x:c r="E492" s="15"/>
      <x:c r="F492" s="16"/>
      <x:c r="G492" s="9"/>
      <x:c r="H492" s="9"/>
      <x:c r="I492" s="9"/>
      <x:c r="J492" s="17" t="str">
        <x:f>IF(OR(NOT(ISNUMBER(A492)),NOT(ISNUMBER(F492)),F492&lt;=0,I492=""),"",IF(I492="Ожидание","",IF(I492="Выигрыш",IF(AND(ISNUMBER(E492),E492&gt;=1),ROUND(F492*(E492-1),2),""),IF(I492="Проигрыш",-F492,IF(I492="Возврат",0,IF(I492="Продано",IF(AND(ISNUMBER(K492),K492&gt;=0),K492-F492,""),""))))))</x:f>
      </x:c>
      <x:c r="K492" s="16"/>
      <x:c r="L492" s="17" t="str">
        <x:f>IF(NOT(ISNUMBER(A492)),"",$B$4+SUMIFS($J$12:$J$511,$A$12:$A$511,"&lt;="&amp;A492)+SUMIFS('Движения'!$E$9:$E$208,'Движения'!$A$9:$A$208,"&lt;="&amp;A492))</x:f>
      </x:c>
      <x:c r="M492" s="17" t="str">
        <x:f>IF(ISNUMBER(J492),IF(OR(I492="Выигрыш",I492="Проигрыш",I492="Продано"),F492,0),"")</x:f>
      </x:c>
    </x:row>
    <x:row r="493" ht="22" customHeight="1">
      <x:c r="A493" s="11"/>
      <x:c r="B493" s="9"/>
      <x:c r="C493" s="9"/>
      <x:c r="D493" s="9"/>
      <x:c r="E493" s="15"/>
      <x:c r="F493" s="16"/>
      <x:c r="G493" s="9"/>
      <x:c r="H493" s="9"/>
      <x:c r="I493" s="9"/>
      <x:c r="J493" s="17" t="str">
        <x:f>IF(OR(NOT(ISNUMBER(A493)),NOT(ISNUMBER(F493)),F493&lt;=0,I493=""),"",IF(I493="Ожидание","",IF(I493="Выигрыш",IF(AND(ISNUMBER(E493),E493&gt;=1),ROUND(F493*(E493-1),2),""),IF(I493="Проигрыш",-F493,IF(I493="Возврат",0,IF(I493="Продано",IF(AND(ISNUMBER(K493),K493&gt;=0),K493-F493,""),""))))))</x:f>
      </x:c>
      <x:c r="K493" s="16"/>
      <x:c r="L493" s="17" t="str">
        <x:f>IF(NOT(ISNUMBER(A493)),"",$B$4+SUMIFS($J$12:$J$511,$A$12:$A$511,"&lt;="&amp;A493)+SUMIFS('Движения'!$E$9:$E$208,'Движения'!$A$9:$A$208,"&lt;="&amp;A493))</x:f>
      </x:c>
      <x:c r="M493" s="17" t="str">
        <x:f>IF(ISNUMBER(J493),IF(OR(I493="Выигрыш",I493="Проигрыш",I493="Продано"),F493,0),"")</x:f>
      </x:c>
    </x:row>
    <x:row r="494" ht="22" customHeight="1">
      <x:c r="A494" s="11"/>
      <x:c r="B494" s="9"/>
      <x:c r="C494" s="9"/>
      <x:c r="D494" s="9"/>
      <x:c r="E494" s="15"/>
      <x:c r="F494" s="16"/>
      <x:c r="G494" s="9"/>
      <x:c r="H494" s="9"/>
      <x:c r="I494" s="9"/>
      <x:c r="J494" s="17" t="str">
        <x:f>IF(OR(NOT(ISNUMBER(A494)),NOT(ISNUMBER(F494)),F494&lt;=0,I494=""),"",IF(I494="Ожидание","",IF(I494="Выигрыш",IF(AND(ISNUMBER(E494),E494&gt;=1),ROUND(F494*(E494-1),2),""),IF(I494="Проигрыш",-F494,IF(I494="Возврат",0,IF(I494="Продано",IF(AND(ISNUMBER(K494),K494&gt;=0),K494-F494,""),""))))))</x:f>
      </x:c>
      <x:c r="K494" s="16"/>
      <x:c r="L494" s="17" t="str">
        <x:f>IF(NOT(ISNUMBER(A494)),"",$B$4+SUMIFS($J$12:$J$511,$A$12:$A$511,"&lt;="&amp;A494)+SUMIFS('Движения'!$E$9:$E$208,'Движения'!$A$9:$A$208,"&lt;="&amp;A494))</x:f>
      </x:c>
      <x:c r="M494" s="17" t="str">
        <x:f>IF(ISNUMBER(J494),IF(OR(I494="Выигрыш",I494="Проигрыш",I494="Продано"),F494,0),"")</x:f>
      </x:c>
    </x:row>
    <x:row r="495" ht="22" customHeight="1">
      <x:c r="A495" s="11"/>
      <x:c r="B495" s="9"/>
      <x:c r="C495" s="9"/>
      <x:c r="D495" s="9"/>
      <x:c r="E495" s="15"/>
      <x:c r="F495" s="16"/>
      <x:c r="G495" s="9"/>
      <x:c r="H495" s="9"/>
      <x:c r="I495" s="9"/>
      <x:c r="J495" s="17" t="str">
        <x:f>IF(OR(NOT(ISNUMBER(A495)),NOT(ISNUMBER(F495)),F495&lt;=0,I495=""),"",IF(I495="Ожидание","",IF(I495="Выигрыш",IF(AND(ISNUMBER(E495),E495&gt;=1),ROUND(F495*(E495-1),2),""),IF(I495="Проигрыш",-F495,IF(I495="Возврат",0,IF(I495="Продано",IF(AND(ISNUMBER(K495),K495&gt;=0),K495-F495,""),""))))))</x:f>
      </x:c>
      <x:c r="K495" s="16"/>
      <x:c r="L495" s="17" t="str">
        <x:f>IF(NOT(ISNUMBER(A495)),"",$B$4+SUMIFS($J$12:$J$511,$A$12:$A$511,"&lt;="&amp;A495)+SUMIFS('Движения'!$E$9:$E$208,'Движения'!$A$9:$A$208,"&lt;="&amp;A495))</x:f>
      </x:c>
      <x:c r="M495" s="17" t="str">
        <x:f>IF(ISNUMBER(J495),IF(OR(I495="Выигрыш",I495="Проигрыш",I495="Продано"),F495,0),"")</x:f>
      </x:c>
    </x:row>
    <x:row r="496" ht="22" customHeight="1">
      <x:c r="A496" s="11"/>
      <x:c r="B496" s="9"/>
      <x:c r="C496" s="9"/>
      <x:c r="D496" s="9"/>
      <x:c r="E496" s="15"/>
      <x:c r="F496" s="16"/>
      <x:c r="G496" s="9"/>
      <x:c r="H496" s="9"/>
      <x:c r="I496" s="9"/>
      <x:c r="J496" s="17" t="str">
        <x:f>IF(OR(NOT(ISNUMBER(A496)),NOT(ISNUMBER(F496)),F496&lt;=0,I496=""),"",IF(I496="Ожидание","",IF(I496="Выигрыш",IF(AND(ISNUMBER(E496),E496&gt;=1),ROUND(F496*(E496-1),2),""),IF(I496="Проигрыш",-F496,IF(I496="Возврат",0,IF(I496="Продано",IF(AND(ISNUMBER(K496),K496&gt;=0),K496-F496,""),""))))))</x:f>
      </x:c>
      <x:c r="K496" s="16"/>
      <x:c r="L496" s="17" t="str">
        <x:f>IF(NOT(ISNUMBER(A496)),"",$B$4+SUMIFS($J$12:$J$511,$A$12:$A$511,"&lt;="&amp;A496)+SUMIFS('Движения'!$E$9:$E$208,'Движения'!$A$9:$A$208,"&lt;="&amp;A496))</x:f>
      </x:c>
      <x:c r="M496" s="17" t="str">
        <x:f>IF(ISNUMBER(J496),IF(OR(I496="Выигрыш",I496="Проигрыш",I496="Продано"),F496,0),"")</x:f>
      </x:c>
    </x:row>
    <x:row r="497" ht="22" customHeight="1">
      <x:c r="A497" s="11"/>
      <x:c r="B497" s="9"/>
      <x:c r="C497" s="9"/>
      <x:c r="D497" s="9"/>
      <x:c r="E497" s="15"/>
      <x:c r="F497" s="16"/>
      <x:c r="G497" s="9"/>
      <x:c r="H497" s="9"/>
      <x:c r="I497" s="9"/>
      <x:c r="J497" s="17" t="str">
        <x:f>IF(OR(NOT(ISNUMBER(A497)),NOT(ISNUMBER(F497)),F497&lt;=0,I497=""),"",IF(I497="Ожидание","",IF(I497="Выигрыш",IF(AND(ISNUMBER(E497),E497&gt;=1),ROUND(F497*(E497-1),2),""),IF(I497="Проигрыш",-F497,IF(I497="Возврат",0,IF(I497="Продано",IF(AND(ISNUMBER(K497),K497&gt;=0),K497-F497,""),""))))))</x:f>
      </x:c>
      <x:c r="K497" s="16"/>
      <x:c r="L497" s="17" t="str">
        <x:f>IF(NOT(ISNUMBER(A497)),"",$B$4+SUMIFS($J$12:$J$511,$A$12:$A$511,"&lt;="&amp;A497)+SUMIFS('Движения'!$E$9:$E$208,'Движения'!$A$9:$A$208,"&lt;="&amp;A497))</x:f>
      </x:c>
      <x:c r="M497" s="17" t="str">
        <x:f>IF(ISNUMBER(J497),IF(OR(I497="Выигрыш",I497="Проигрыш",I497="Продано"),F497,0),"")</x:f>
      </x:c>
    </x:row>
    <x:row r="498" ht="22" customHeight="1">
      <x:c r="A498" s="11"/>
      <x:c r="B498" s="9"/>
      <x:c r="C498" s="9"/>
      <x:c r="D498" s="9"/>
      <x:c r="E498" s="15"/>
      <x:c r="F498" s="16"/>
      <x:c r="G498" s="9"/>
      <x:c r="H498" s="9"/>
      <x:c r="I498" s="9"/>
      <x:c r="J498" s="17" t="str">
        <x:f>IF(OR(NOT(ISNUMBER(A498)),NOT(ISNUMBER(F498)),F498&lt;=0,I498=""),"",IF(I498="Ожидание","",IF(I498="Выигрыш",IF(AND(ISNUMBER(E498),E498&gt;=1),ROUND(F498*(E498-1),2),""),IF(I498="Проигрыш",-F498,IF(I498="Возврат",0,IF(I498="Продано",IF(AND(ISNUMBER(K498),K498&gt;=0),K498-F498,""),""))))))</x:f>
      </x:c>
      <x:c r="K498" s="16"/>
      <x:c r="L498" s="17" t="str">
        <x:f>IF(NOT(ISNUMBER(A498)),"",$B$4+SUMIFS($J$12:$J$511,$A$12:$A$511,"&lt;="&amp;A498)+SUMIFS('Движения'!$E$9:$E$208,'Движения'!$A$9:$A$208,"&lt;="&amp;A498))</x:f>
      </x:c>
      <x:c r="M498" s="17" t="str">
        <x:f>IF(ISNUMBER(J498),IF(OR(I498="Выигрыш",I498="Проигрыш",I498="Продано"),F498,0),"")</x:f>
      </x:c>
    </x:row>
    <x:row r="499" ht="22" customHeight="1">
      <x:c r="A499" s="11"/>
      <x:c r="B499" s="9"/>
      <x:c r="C499" s="9"/>
      <x:c r="D499" s="9"/>
      <x:c r="E499" s="15"/>
      <x:c r="F499" s="16"/>
      <x:c r="G499" s="9"/>
      <x:c r="H499" s="9"/>
      <x:c r="I499" s="9"/>
      <x:c r="J499" s="17" t="str">
        <x:f>IF(OR(NOT(ISNUMBER(A499)),NOT(ISNUMBER(F499)),F499&lt;=0,I499=""),"",IF(I499="Ожидание","",IF(I499="Выигрыш",IF(AND(ISNUMBER(E499),E499&gt;=1),ROUND(F499*(E499-1),2),""),IF(I499="Проигрыш",-F499,IF(I499="Возврат",0,IF(I499="Продано",IF(AND(ISNUMBER(K499),K499&gt;=0),K499-F499,""),""))))))</x:f>
      </x:c>
      <x:c r="K499" s="16"/>
      <x:c r="L499" s="17" t="str">
        <x:f>IF(NOT(ISNUMBER(A499)),"",$B$4+SUMIFS($J$12:$J$511,$A$12:$A$511,"&lt;="&amp;A499)+SUMIFS('Движения'!$E$9:$E$208,'Движения'!$A$9:$A$208,"&lt;="&amp;A499))</x:f>
      </x:c>
      <x:c r="M499" s="17" t="str">
        <x:f>IF(ISNUMBER(J499),IF(OR(I499="Выигрыш",I499="Проигрыш",I499="Продано"),F499,0),"")</x:f>
      </x:c>
    </x:row>
    <x:row r="500" ht="22" customHeight="1">
      <x:c r="A500" s="11"/>
      <x:c r="B500" s="9"/>
      <x:c r="C500" s="9"/>
      <x:c r="D500" s="9"/>
      <x:c r="E500" s="15"/>
      <x:c r="F500" s="16"/>
      <x:c r="G500" s="9"/>
      <x:c r="H500" s="9"/>
      <x:c r="I500" s="9"/>
      <x:c r="J500" s="17" t="str">
        <x:f>IF(OR(NOT(ISNUMBER(A500)),NOT(ISNUMBER(F500)),F500&lt;=0,I500=""),"",IF(I500="Ожидание","",IF(I500="Выигрыш",IF(AND(ISNUMBER(E500),E500&gt;=1),ROUND(F500*(E500-1),2),""),IF(I500="Проигрыш",-F500,IF(I500="Возврат",0,IF(I500="Продано",IF(AND(ISNUMBER(K500),K500&gt;=0),K500-F500,""),""))))))</x:f>
      </x:c>
      <x:c r="K500" s="16"/>
      <x:c r="L500" s="17" t="str">
        <x:f>IF(NOT(ISNUMBER(A500)),"",$B$4+SUMIFS($J$12:$J$511,$A$12:$A$511,"&lt;="&amp;A500)+SUMIFS('Движения'!$E$9:$E$208,'Движения'!$A$9:$A$208,"&lt;="&amp;A500))</x:f>
      </x:c>
      <x:c r="M500" s="17" t="str">
        <x:f>IF(ISNUMBER(J500),IF(OR(I500="Выигрыш",I500="Проигрыш",I500="Продано"),F500,0),"")</x:f>
      </x:c>
    </x:row>
    <x:row r="501" ht="22" customHeight="1">
      <x:c r="A501" s="11"/>
      <x:c r="B501" s="9"/>
      <x:c r="C501" s="9"/>
      <x:c r="D501" s="9"/>
      <x:c r="E501" s="15"/>
      <x:c r="F501" s="16"/>
      <x:c r="G501" s="9"/>
      <x:c r="H501" s="9"/>
      <x:c r="I501" s="9"/>
      <x:c r="J501" s="17" t="str">
        <x:f>IF(OR(NOT(ISNUMBER(A501)),NOT(ISNUMBER(F501)),F501&lt;=0,I501=""),"",IF(I501="Ожидание","",IF(I501="Выигрыш",IF(AND(ISNUMBER(E501),E501&gt;=1),ROUND(F501*(E501-1),2),""),IF(I501="Проигрыш",-F501,IF(I501="Возврат",0,IF(I501="Продано",IF(AND(ISNUMBER(K501),K501&gt;=0),K501-F501,""),""))))))</x:f>
      </x:c>
      <x:c r="K501" s="16"/>
      <x:c r="L501" s="17" t="str">
        <x:f>IF(NOT(ISNUMBER(A501)),"",$B$4+SUMIFS($J$12:$J$511,$A$12:$A$511,"&lt;="&amp;A501)+SUMIFS('Движения'!$E$9:$E$208,'Движения'!$A$9:$A$208,"&lt;="&amp;A501))</x:f>
      </x:c>
      <x:c r="M501" s="17" t="str">
        <x:f>IF(ISNUMBER(J501),IF(OR(I501="Выигрыш",I501="Проигрыш",I501="Продано"),F501,0),"")</x:f>
      </x:c>
    </x:row>
    <x:row r="502" ht="22" customHeight="1">
      <x:c r="A502" s="11"/>
      <x:c r="B502" s="9"/>
      <x:c r="C502" s="9"/>
      <x:c r="D502" s="9"/>
      <x:c r="E502" s="15"/>
      <x:c r="F502" s="16"/>
      <x:c r="G502" s="9"/>
      <x:c r="H502" s="9"/>
      <x:c r="I502" s="9"/>
      <x:c r="J502" s="17" t="str">
        <x:f>IF(OR(NOT(ISNUMBER(A502)),NOT(ISNUMBER(F502)),F502&lt;=0,I502=""),"",IF(I502="Ожидание","",IF(I502="Выигрыш",IF(AND(ISNUMBER(E502),E502&gt;=1),ROUND(F502*(E502-1),2),""),IF(I502="Проигрыш",-F502,IF(I502="Возврат",0,IF(I502="Продано",IF(AND(ISNUMBER(K502),K502&gt;=0),K502-F502,""),""))))))</x:f>
      </x:c>
      <x:c r="K502" s="16"/>
      <x:c r="L502" s="17" t="str">
        <x:f>IF(NOT(ISNUMBER(A502)),"",$B$4+SUMIFS($J$12:$J$511,$A$12:$A$511,"&lt;="&amp;A502)+SUMIFS('Движения'!$E$9:$E$208,'Движения'!$A$9:$A$208,"&lt;="&amp;A502))</x:f>
      </x:c>
      <x:c r="M502" s="17" t="str">
        <x:f>IF(ISNUMBER(J502),IF(OR(I502="Выигрыш",I502="Проигрыш",I502="Продано"),F502,0),"")</x:f>
      </x:c>
    </x:row>
    <x:row r="503" ht="22" customHeight="1">
      <x:c r="A503" s="11"/>
      <x:c r="B503" s="9"/>
      <x:c r="C503" s="9"/>
      <x:c r="D503" s="9"/>
      <x:c r="E503" s="15"/>
      <x:c r="F503" s="16"/>
      <x:c r="G503" s="9"/>
      <x:c r="H503" s="9"/>
      <x:c r="I503" s="9"/>
      <x:c r="J503" s="17" t="str">
        <x:f>IF(OR(NOT(ISNUMBER(A503)),NOT(ISNUMBER(F503)),F503&lt;=0,I503=""),"",IF(I503="Ожидание","",IF(I503="Выигрыш",IF(AND(ISNUMBER(E503),E503&gt;=1),ROUND(F503*(E503-1),2),""),IF(I503="Проигрыш",-F503,IF(I503="Возврат",0,IF(I503="Продано",IF(AND(ISNUMBER(K503),K503&gt;=0),K503-F503,""),""))))))</x:f>
      </x:c>
      <x:c r="K503" s="16"/>
      <x:c r="L503" s="17" t="str">
        <x:f>IF(NOT(ISNUMBER(A503)),"",$B$4+SUMIFS($J$12:$J$511,$A$12:$A$511,"&lt;="&amp;A503)+SUMIFS('Движения'!$E$9:$E$208,'Движения'!$A$9:$A$208,"&lt;="&amp;A503))</x:f>
      </x:c>
      <x:c r="M503" s="17" t="str">
        <x:f>IF(ISNUMBER(J503),IF(OR(I503="Выигрыш",I503="Проигрыш",I503="Продано"),F503,0),"")</x:f>
      </x:c>
    </x:row>
    <x:row r="504" ht="22" customHeight="1">
      <x:c r="A504" s="11"/>
      <x:c r="B504" s="9"/>
      <x:c r="C504" s="9"/>
      <x:c r="D504" s="9"/>
      <x:c r="E504" s="15"/>
      <x:c r="F504" s="16"/>
      <x:c r="G504" s="9"/>
      <x:c r="H504" s="9"/>
      <x:c r="I504" s="9"/>
      <x:c r="J504" s="17" t="str">
        <x:f>IF(OR(NOT(ISNUMBER(A504)),NOT(ISNUMBER(F504)),F504&lt;=0,I504=""),"",IF(I504="Ожидание","",IF(I504="Выигрыш",IF(AND(ISNUMBER(E504),E504&gt;=1),ROUND(F504*(E504-1),2),""),IF(I504="Проигрыш",-F504,IF(I504="Возврат",0,IF(I504="Продано",IF(AND(ISNUMBER(K504),K504&gt;=0),K504-F504,""),""))))))</x:f>
      </x:c>
      <x:c r="K504" s="16"/>
      <x:c r="L504" s="17" t="str">
        <x:f>IF(NOT(ISNUMBER(A504)),"",$B$4+SUMIFS($J$12:$J$511,$A$12:$A$511,"&lt;="&amp;A504)+SUMIFS('Движения'!$E$9:$E$208,'Движения'!$A$9:$A$208,"&lt;="&amp;A504))</x:f>
      </x:c>
      <x:c r="M504" s="17" t="str">
        <x:f>IF(ISNUMBER(J504),IF(OR(I504="Выигрыш",I504="Проигрыш",I504="Продано"),F504,0),"")</x:f>
      </x:c>
    </x:row>
    <x:row r="505" ht="22" customHeight="1">
      <x:c r="A505" s="11"/>
      <x:c r="B505" s="9"/>
      <x:c r="C505" s="9"/>
      <x:c r="D505" s="9"/>
      <x:c r="E505" s="15"/>
      <x:c r="F505" s="16"/>
      <x:c r="G505" s="9"/>
      <x:c r="H505" s="9"/>
      <x:c r="I505" s="9"/>
      <x:c r="J505" s="17" t="str">
        <x:f>IF(OR(NOT(ISNUMBER(A505)),NOT(ISNUMBER(F505)),F505&lt;=0,I505=""),"",IF(I505="Ожидание","",IF(I505="Выигрыш",IF(AND(ISNUMBER(E505),E505&gt;=1),ROUND(F505*(E505-1),2),""),IF(I505="Проигрыш",-F505,IF(I505="Возврат",0,IF(I505="Продано",IF(AND(ISNUMBER(K505),K505&gt;=0),K505-F505,""),""))))))</x:f>
      </x:c>
      <x:c r="K505" s="16"/>
      <x:c r="L505" s="17" t="str">
        <x:f>IF(NOT(ISNUMBER(A505)),"",$B$4+SUMIFS($J$12:$J$511,$A$12:$A$511,"&lt;="&amp;A505)+SUMIFS('Движения'!$E$9:$E$208,'Движения'!$A$9:$A$208,"&lt;="&amp;A505))</x:f>
      </x:c>
      <x:c r="M505" s="17" t="str">
        <x:f>IF(ISNUMBER(J505),IF(OR(I505="Выигрыш",I505="Проигрыш",I505="Продано"),F505,0),"")</x:f>
      </x:c>
    </x:row>
    <x:row r="506" ht="22" customHeight="1">
      <x:c r="A506" s="11"/>
      <x:c r="B506" s="9"/>
      <x:c r="C506" s="9"/>
      <x:c r="D506" s="9"/>
      <x:c r="E506" s="15"/>
      <x:c r="F506" s="16"/>
      <x:c r="G506" s="9"/>
      <x:c r="H506" s="9"/>
      <x:c r="I506" s="9"/>
      <x:c r="J506" s="17" t="str">
        <x:f>IF(OR(NOT(ISNUMBER(A506)),NOT(ISNUMBER(F506)),F506&lt;=0,I506=""),"",IF(I506="Ожидание","",IF(I506="Выигрыш",IF(AND(ISNUMBER(E506),E506&gt;=1),ROUND(F506*(E506-1),2),""),IF(I506="Проигрыш",-F506,IF(I506="Возврат",0,IF(I506="Продано",IF(AND(ISNUMBER(K506),K506&gt;=0),K506-F506,""),""))))))</x:f>
      </x:c>
      <x:c r="K506" s="16"/>
      <x:c r="L506" s="17" t="str">
        <x:f>IF(NOT(ISNUMBER(A506)),"",$B$4+SUMIFS($J$12:$J$511,$A$12:$A$511,"&lt;="&amp;A506)+SUMIFS('Движения'!$E$9:$E$208,'Движения'!$A$9:$A$208,"&lt;="&amp;A506))</x:f>
      </x:c>
      <x:c r="M506" s="17" t="str">
        <x:f>IF(ISNUMBER(J506),IF(OR(I506="Выигрыш",I506="Проигрыш",I506="Продано"),F506,0),"")</x:f>
      </x:c>
    </x:row>
    <x:row r="507" ht="22" customHeight="1">
      <x:c r="A507" s="11"/>
      <x:c r="B507" s="9"/>
      <x:c r="C507" s="9"/>
      <x:c r="D507" s="9"/>
      <x:c r="E507" s="15"/>
      <x:c r="F507" s="16"/>
      <x:c r="G507" s="9"/>
      <x:c r="H507" s="9"/>
      <x:c r="I507" s="9"/>
      <x:c r="J507" s="17" t="str">
        <x:f>IF(OR(NOT(ISNUMBER(A507)),NOT(ISNUMBER(F507)),F507&lt;=0,I507=""),"",IF(I507="Ожидание","",IF(I507="Выигрыш",IF(AND(ISNUMBER(E507),E507&gt;=1),ROUND(F507*(E507-1),2),""),IF(I507="Проигрыш",-F507,IF(I507="Возврат",0,IF(I507="Продано",IF(AND(ISNUMBER(K507),K507&gt;=0),K507-F507,""),""))))))</x:f>
      </x:c>
      <x:c r="K507" s="16"/>
      <x:c r="L507" s="17" t="str">
        <x:f>IF(NOT(ISNUMBER(A507)),"",$B$4+SUMIFS($J$12:$J$511,$A$12:$A$511,"&lt;="&amp;A507)+SUMIFS('Движения'!$E$9:$E$208,'Движения'!$A$9:$A$208,"&lt;="&amp;A507))</x:f>
      </x:c>
      <x:c r="M507" s="17" t="str">
        <x:f>IF(ISNUMBER(J507),IF(OR(I507="Выигрыш",I507="Проигрыш",I507="Продано"),F507,0),"")</x:f>
      </x:c>
    </x:row>
    <x:row r="508" ht="22" customHeight="1">
      <x:c r="A508" s="11"/>
      <x:c r="B508" s="9"/>
      <x:c r="C508" s="9"/>
      <x:c r="D508" s="9"/>
      <x:c r="E508" s="15"/>
      <x:c r="F508" s="16"/>
      <x:c r="G508" s="9"/>
      <x:c r="H508" s="9"/>
      <x:c r="I508" s="9"/>
      <x:c r="J508" s="17" t="str">
        <x:f>IF(OR(NOT(ISNUMBER(A508)),NOT(ISNUMBER(F508)),F508&lt;=0,I508=""),"",IF(I508="Ожидание","",IF(I508="Выигрыш",IF(AND(ISNUMBER(E508),E508&gt;=1),ROUND(F508*(E508-1),2),""),IF(I508="Проигрыш",-F508,IF(I508="Возврат",0,IF(I508="Продано",IF(AND(ISNUMBER(K508),K508&gt;=0),K508-F508,""),""))))))</x:f>
      </x:c>
      <x:c r="K508" s="16"/>
      <x:c r="L508" s="17" t="str">
        <x:f>IF(NOT(ISNUMBER(A508)),"",$B$4+SUMIFS($J$12:$J$511,$A$12:$A$511,"&lt;="&amp;A508)+SUMIFS('Движения'!$E$9:$E$208,'Движения'!$A$9:$A$208,"&lt;="&amp;A508))</x:f>
      </x:c>
      <x:c r="M508" s="17" t="str">
        <x:f>IF(ISNUMBER(J508),IF(OR(I508="Выигрыш",I508="Проигрыш",I508="Продано"),F508,0),"")</x:f>
      </x:c>
    </x:row>
    <x:row r="509" ht="22" customHeight="1">
      <x:c r="A509" s="11"/>
      <x:c r="B509" s="9"/>
      <x:c r="C509" s="9"/>
      <x:c r="D509" s="9"/>
      <x:c r="E509" s="15"/>
      <x:c r="F509" s="16"/>
      <x:c r="G509" s="9"/>
      <x:c r="H509" s="9"/>
      <x:c r="I509" s="9"/>
      <x:c r="J509" s="17" t="str">
        <x:f>IF(OR(NOT(ISNUMBER(A509)),NOT(ISNUMBER(F509)),F509&lt;=0,I509=""),"",IF(I509="Ожидание","",IF(I509="Выигрыш",IF(AND(ISNUMBER(E509),E509&gt;=1),ROUND(F509*(E509-1),2),""),IF(I509="Проигрыш",-F509,IF(I509="Возврат",0,IF(I509="Продано",IF(AND(ISNUMBER(K509),K509&gt;=0),K509-F509,""),""))))))</x:f>
      </x:c>
      <x:c r="K509" s="16"/>
      <x:c r="L509" s="17" t="str">
        <x:f>IF(NOT(ISNUMBER(A509)),"",$B$4+SUMIFS($J$12:$J$511,$A$12:$A$511,"&lt;="&amp;A509)+SUMIFS('Движения'!$E$9:$E$208,'Движения'!$A$9:$A$208,"&lt;="&amp;A509))</x:f>
      </x:c>
      <x:c r="M509" s="17" t="str">
        <x:f>IF(ISNUMBER(J509),IF(OR(I509="Выигрыш",I509="Проигрыш",I509="Продано"),F509,0),"")</x:f>
      </x:c>
    </x:row>
    <x:row r="510" ht="22" customHeight="1">
      <x:c r="A510" s="11"/>
      <x:c r="B510" s="9"/>
      <x:c r="C510" s="9"/>
      <x:c r="D510" s="9"/>
      <x:c r="E510" s="15"/>
      <x:c r="F510" s="16"/>
      <x:c r="G510" s="9"/>
      <x:c r="H510" s="9"/>
      <x:c r="I510" s="9"/>
      <x:c r="J510" s="17" t="str">
        <x:f>IF(OR(NOT(ISNUMBER(A510)),NOT(ISNUMBER(F510)),F510&lt;=0,I510=""),"",IF(I510="Ожидание","",IF(I510="Выигрыш",IF(AND(ISNUMBER(E510),E510&gt;=1),ROUND(F510*(E510-1),2),""),IF(I510="Проигрыш",-F510,IF(I510="Возврат",0,IF(I510="Продано",IF(AND(ISNUMBER(K510),K510&gt;=0),K510-F510,""),""))))))</x:f>
      </x:c>
      <x:c r="K510" s="16"/>
      <x:c r="L510" s="17" t="str">
        <x:f>IF(NOT(ISNUMBER(A510)),"",$B$4+SUMIFS($J$12:$J$511,$A$12:$A$511,"&lt;="&amp;A510)+SUMIFS('Движения'!$E$9:$E$208,'Движения'!$A$9:$A$208,"&lt;="&amp;A510))</x:f>
      </x:c>
      <x:c r="M510" s="17" t="str">
        <x:f>IF(ISNUMBER(J510),IF(OR(I510="Выигрыш",I510="Проигрыш",I510="Продано"),F510,0),"")</x:f>
      </x:c>
    </x:row>
    <x:row r="511" ht="22" customHeight="1">
      <x:c r="A511" s="11"/>
      <x:c r="B511" s="9"/>
      <x:c r="C511" s="9"/>
      <x:c r="D511" s="9"/>
      <x:c r="E511" s="15"/>
      <x:c r="F511" s="16"/>
      <x:c r="G511" s="9"/>
      <x:c r="H511" s="9"/>
      <x:c r="I511" s="9"/>
      <x:c r="J511" s="17" t="str">
        <x:f>IF(OR(NOT(ISNUMBER(A511)),NOT(ISNUMBER(F511)),F511&lt;=0,I511=""),"",IF(I511="Ожидание","",IF(I511="Выигрыш",IF(AND(ISNUMBER(E511),E511&gt;=1),ROUND(F511*(E511-1),2),""),IF(I511="Проигрыш",-F511,IF(I511="Возврат",0,IF(I511="Продано",IF(AND(ISNUMBER(K511),K511&gt;=0),K511-F511,""),""))))))</x:f>
      </x:c>
      <x:c r="K511" s="16"/>
      <x:c r="L511" s="17" t="str">
        <x:f>IF(NOT(ISNUMBER(A511)),"",$B$4+SUMIFS($J$12:$J$511,$A$12:$A$511,"&lt;="&amp;A511)+SUMIFS('Движения'!$E$9:$E$208,'Движения'!$A$9:$A$208,"&lt;="&amp;A511))</x:f>
      </x:c>
      <x:c r="M511" s="17" t="str">
        <x:f>IF(ISNUMBER(J511),IF(OR(I511="Выигрыш",I511="Проигрыш",I511="Продано"),F511,0),"")</x:f>
      </x:c>
    </x:row>
  </x:sheetData>
  <x:conditionalFormatting sqref="A12:M511">
    <x:cfRule type="expression" dxfId="0" priority="1">
      <x:formula>AND($I12&lt;&gt;"",$I12&lt;&gt;"Ожидание",NOT(ISNUMBER($J12)))</x:formula>
    </x:cfRule>
  </x:conditionalFormatting>
  <x:conditionalFormatting sqref="J12:J511">
    <x:cfRule type="cellIs" dxfId="1" priority="2" operator="lessThan">
      <x:formula>0</x:formula>
    </x:cfRule>
    <x:cfRule type="cellIs" dxfId="2" priority="3" operator="greaterThan">
      <x:formula>0</x:formula>
    </x:cfRule>
  </x:conditionalFormatting>
  <x:conditionalFormatting sqref="H4:H4">
    <x:cfRule type="cellIs" dxfId="3" priority="4" operator="lessThan">
      <x:formula>0</x:formula>
    </x:cfRule>
  </x:conditionalFormatting>
  <x:dataValidations count="2">
    <x:dataValidation type="list" sqref="I12:I511">
      <x:formula1>"Выигрыш,Проигрыш,Возврат,Ожидание,Продано"</x:formula1>
    </x:dataValidation>
    <x:dataValidation type="list" sqref="H12:H511">
      <x:formula1>"Линия,Лайв"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ac9aa706554e4f"/>
  </x:tableParts>
</x:worksheet>
</file>

<file path=xl/worksheets/sheet2.xml><?xml version="1.0" encoding="utf-8"?>
<x:worksheet xmlns:x="http://schemas.openxmlformats.org/spreadsheetml/2006/main">
  <x:sheetPr>
    <x:tabColor rgb="FFA78BF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9" hidden="0" customWidth="1"/>
    <x:col min="3" max="3" width="17" hidden="0" customWidth="1"/>
    <x:col min="4" max="4" width="43" hidden="0" customWidth="1"/>
    <x:col min="5" max="5" width="20" hidden="0" customWidth="1"/>
    <x:col min="6" max="6" width="22" hidden="0" customWidth="1"/>
    <x:col min="7" max="7" width="20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</x:row>
    <x:row r="2" ht="22" customHeight="1">
      <x:c r="A2" s="2" t="str">
        <x:v>Пополнения и выводы</x:v>
      </x:c>
      <x:c r="B2" s="1"/>
      <x:c r="C2" s="1"/>
      <x:c r="D2" s="1"/>
      <x:c r="E2" s="1"/>
      <x:c r="F2" s="1"/>
      <x:c r="G2" s="1"/>
    </x:row>
    <x:row r="3" ht="22" customHeight="1">
      <x:c r="A3" s="4" t="str">
        <x:v>Это движение денег, а не прибыль от ставок. Сумму вводите положительным числом.</x:v>
      </x:c>
      <x:c r="B3" s="1"/>
      <x:c r="C3" s="1"/>
      <x:c r="D3" s="1"/>
      <x:c r="E3" s="1"/>
      <x:c r="F3" s="1"/>
      <x:c r="G3" s="1"/>
    </x:row>
    <x:row r="4" ht="22" customHeight="1">
      <x:c r="A4" s="1" t="str">
        <x:v>Внесено</x:v>
      </x:c>
      <x:c r="B4" s="6" t="n">
        <x:f>SUMIFS(C9:C208,B9:B208,"Пополнение")</x:f>
        <x:v>1500</x:v>
      </x:c>
      <x:c r="C4" s="1"/>
      <x:c r="D4" s="1" t="str">
        <x:v>Выведено</x:v>
      </x:c>
      <x:c r="E4" s="6" t="n">
        <x:f>SUMIFS(C9:C208,B9:B208,"Вывод")</x:f>
        <x:v>400</x:v>
      </x:c>
      <x:c r="F4" s="1" t="str">
        <x:v>Изменение банка</x:v>
      </x:c>
      <x:c r="G4" s="6" t="n">
        <x:f>SUM(E9:E208)</x:f>
        <x:v>1100</x:v>
      </x:c>
    </x:row>
    <x:row r="5" ht="22" customHeight="1">
      <x:c r="A5" s="1"/>
      <x:c r="B5" s="1"/>
      <x:c r="C5" s="1"/>
      <x:c r="D5" s="1"/>
      <x:c r="E5" s="1"/>
      <x:c r="F5" s="1"/>
      <x:c r="G5" s="1"/>
    </x:row>
    <x:row r="6" ht="22" customHeight="1">
      <x:c r="A6" s="4" t="str">
        <x:v>Удалите учебные примеры перед началом своей истории. Формулы в E сохраняйте.</x:v>
      </x:c>
      <x:c r="B6" s="1"/>
      <x:c r="C6" s="1"/>
      <x:c r="D6" s="1"/>
      <x:c r="E6" s="1"/>
      <x:c r="F6" s="1"/>
      <x:c r="G6" s="1"/>
    </x:row>
    <x:row r="7" ht="22" customHeight="1">
      <x:c r="A7" s="1"/>
      <x:c r="B7" s="1"/>
      <x:c r="C7" s="1"/>
      <x:c r="D7" s="1"/>
      <x:c r="E7" s="1"/>
      <x:c r="F7" s="1"/>
      <x:c r="G7" s="1"/>
    </x:row>
    <x:row r="8" ht="32" customHeight="1">
      <x:c r="A8" s="25" t="str">
        <x:v>Дата</x:v>
      </x:c>
      <x:c r="B8" s="25" t="str">
        <x:v>Операция</x:v>
      </x:c>
      <x:c r="C8" s="25" t="str">
        <x:v>Сумма, ₽</x:v>
      </x:c>
      <x:c r="D8" s="25" t="str">
        <x:v>Комментарий</x:v>
      </x:c>
      <x:c r="E8" s="25" t="str">
        <x:v>Изменение, ₽</x:v>
      </x:c>
      <x:c r="F8" s="1"/>
      <x:c r="G8" s="1"/>
    </x:row>
    <x:row r="9" ht="22" customHeight="1">
      <x:c r="A9" s="11" t="n">
        <x:v>46311</x:v>
      </x:c>
      <x:c r="B9" s="9" t="str">
        <x:v>Пополнение</x:v>
      </x:c>
      <x:c r="C9" s="13" t="n">
        <x:v>1500</x:v>
      </x:c>
      <x:c r="D9" s="9" t="str">
        <x:v>Учебное пополнение</x:v>
      </x:c>
      <x:c r="E9" s="14" t="n">
        <x:f>IF(OR(NOT(ISNUMBER(A9)),B9="",NOT(ISNUMBER(C9)),C9&lt;0),"",IF(B9="Пополнение",C9,IF(B9="Вывод",-C9,"")))</x:f>
        <x:v>1500</x:v>
      </x:c>
      <x:c r="F9" s="1"/>
      <x:c r="G9" s="1"/>
    </x:row>
    <x:row r="10" ht="22" customHeight="1">
      <x:c r="A10" s="11" t="n">
        <x:v>46314</x:v>
      </x:c>
      <x:c r="B10" s="9" t="str">
        <x:v>Вывод</x:v>
      </x:c>
      <x:c r="C10" s="13" t="n">
        <x:v>400</x:v>
      </x:c>
      <x:c r="D10" s="9" t="str">
        <x:v>Учебный вывод</x:v>
      </x:c>
      <x:c r="E10" s="14" t="n">
        <x:f>IF(OR(NOT(ISNUMBER(A10)),B10="",NOT(ISNUMBER(C10)),C10&lt;0),"",IF(B10="Пополнение",C10,IF(B10="Вывод",-C10,"")))</x:f>
        <x:v>-400</x:v>
      </x:c>
      <x:c r="F10" s="1"/>
      <x:c r="G10" s="1"/>
    </x:row>
    <x:row r="11" ht="22" customHeight="1">
      <x:c r="A11" s="11"/>
      <x:c r="B11" s="9"/>
      <x:c r="C11" s="13"/>
      <x:c r="D11" s="9"/>
      <x:c r="E11" s="14" t="str">
        <x:f>IF(OR(NOT(ISNUMBER(A11)),B11="",NOT(ISNUMBER(C11)),C11&lt;0),"",IF(B11="Пополнение",C11,IF(B11="Вывод",-C11,"")))</x:f>
      </x:c>
      <x:c r="F11" s="1"/>
      <x:c r="G11" s="1"/>
    </x:row>
    <x:row r="12" ht="22" customHeight="1">
      <x:c r="A12" s="11"/>
      <x:c r="B12" s="9"/>
      <x:c r="C12" s="13"/>
      <x:c r="D12" s="9"/>
      <x:c r="E12" s="14" t="str">
        <x:f>IF(OR(NOT(ISNUMBER(A12)),B12="",NOT(ISNUMBER(C12)),C12&lt;0),"",IF(B12="Пополнение",C12,IF(B12="Вывод",-C12,"")))</x:f>
      </x:c>
      <x:c r="F12" s="1"/>
      <x:c r="G12" s="1"/>
    </x:row>
    <x:row r="13" ht="22" customHeight="1">
      <x:c r="A13" s="11"/>
      <x:c r="B13" s="9"/>
      <x:c r="C13" s="13"/>
      <x:c r="D13" s="9"/>
      <x:c r="E13" s="14" t="str">
        <x:f>IF(OR(NOT(ISNUMBER(A13)),B13="",NOT(ISNUMBER(C13)),C13&lt;0),"",IF(B13="Пополнение",C13,IF(B13="Вывод",-C13,"")))</x:f>
      </x:c>
      <x:c r="F13" s="1"/>
      <x:c r="G13" s="1"/>
    </x:row>
    <x:row r="14" ht="22" customHeight="1">
      <x:c r="A14" s="11"/>
      <x:c r="B14" s="9"/>
      <x:c r="C14" s="13"/>
      <x:c r="D14" s="9"/>
      <x:c r="E14" s="14" t="str">
        <x:f>IF(OR(NOT(ISNUMBER(A14)),B14="",NOT(ISNUMBER(C14)),C14&lt;0),"",IF(B14="Пополнение",C14,IF(B14="Вывод",-C14,"")))</x:f>
      </x:c>
      <x:c r="F14" s="1"/>
      <x:c r="G14" s="1"/>
    </x:row>
    <x:row r="15" ht="22" customHeight="1">
      <x:c r="A15" s="11"/>
      <x:c r="B15" s="9"/>
      <x:c r="C15" s="13"/>
      <x:c r="D15" s="9"/>
      <x:c r="E15" s="14" t="str">
        <x:f>IF(OR(NOT(ISNUMBER(A15)),B15="",NOT(ISNUMBER(C15)),C15&lt;0),"",IF(B15="Пополнение",C15,IF(B15="Вывод",-C15,"")))</x:f>
      </x:c>
      <x:c r="F15" s="1"/>
      <x:c r="G15" s="1"/>
    </x:row>
    <x:row r="16" ht="22" customHeight="1">
      <x:c r="A16" s="11"/>
      <x:c r="B16" s="9"/>
      <x:c r="C16" s="13"/>
      <x:c r="D16" s="9"/>
      <x:c r="E16" s="14" t="str">
        <x:f>IF(OR(NOT(ISNUMBER(A16)),B16="",NOT(ISNUMBER(C16)),C16&lt;0),"",IF(B16="Пополнение",C16,IF(B16="Вывод",-C16,"")))</x:f>
      </x:c>
      <x:c r="F16" s="1"/>
      <x:c r="G16" s="1"/>
    </x:row>
    <x:row r="17" ht="22" customHeight="1">
      <x:c r="A17" s="11"/>
      <x:c r="B17" s="9"/>
      <x:c r="C17" s="13"/>
      <x:c r="D17" s="9"/>
      <x:c r="E17" s="14" t="str">
        <x:f>IF(OR(NOT(ISNUMBER(A17)),B17="",NOT(ISNUMBER(C17)),C17&lt;0),"",IF(B17="Пополнение",C17,IF(B17="Вывод",-C17,"")))</x:f>
      </x:c>
      <x:c r="F17" s="1"/>
      <x:c r="G17" s="1"/>
    </x:row>
    <x:row r="18" ht="22" customHeight="1">
      <x:c r="A18" s="11"/>
      <x:c r="B18" s="9"/>
      <x:c r="C18" s="13"/>
      <x:c r="D18" s="9"/>
      <x:c r="E18" s="14" t="str">
        <x:f>IF(OR(NOT(ISNUMBER(A18)),B18="",NOT(ISNUMBER(C18)),C18&lt;0),"",IF(B18="Пополнение",C18,IF(B18="Вывод",-C18,"")))</x:f>
      </x:c>
      <x:c r="F18" s="1"/>
      <x:c r="G18" s="1"/>
    </x:row>
    <x:row r="19" ht="22" customHeight="1">
      <x:c r="A19" s="11"/>
      <x:c r="B19" s="9"/>
      <x:c r="C19" s="13"/>
      <x:c r="D19" s="9"/>
      <x:c r="E19" s="14" t="str">
        <x:f>IF(OR(NOT(ISNUMBER(A19)),B19="",NOT(ISNUMBER(C19)),C19&lt;0),"",IF(B19="Пополнение",C19,IF(B19="Вывод",-C19,"")))</x:f>
      </x:c>
      <x:c r="F19" s="1"/>
      <x:c r="G19" s="1"/>
    </x:row>
    <x:row r="20" ht="22" customHeight="1">
      <x:c r="A20" s="11"/>
      <x:c r="B20" s="9"/>
      <x:c r="C20" s="13"/>
      <x:c r="D20" s="9"/>
      <x:c r="E20" s="14" t="str">
        <x:f>IF(OR(NOT(ISNUMBER(A20)),B20="",NOT(ISNUMBER(C20)),C20&lt;0),"",IF(B20="Пополнение",C20,IF(B20="Вывод",-C20,"")))</x:f>
      </x:c>
      <x:c r="F20" s="1"/>
      <x:c r="G20" s="1"/>
    </x:row>
    <x:row r="21" ht="22" customHeight="1">
      <x:c r="A21" s="11"/>
      <x:c r="B21" s="9"/>
      <x:c r="C21" s="13"/>
      <x:c r="D21" s="9"/>
      <x:c r="E21" s="14" t="str">
        <x:f>IF(OR(NOT(ISNUMBER(A21)),B21="",NOT(ISNUMBER(C21)),C21&lt;0),"",IF(B21="Пополнение",C21,IF(B21="Вывод",-C21,"")))</x:f>
      </x:c>
      <x:c r="F21" s="1"/>
      <x:c r="G21" s="1"/>
    </x:row>
    <x:row r="22" ht="22" customHeight="1">
      <x:c r="A22" s="11"/>
      <x:c r="B22" s="9"/>
      <x:c r="C22" s="13"/>
      <x:c r="D22" s="9"/>
      <x:c r="E22" s="14" t="str">
        <x:f>IF(OR(NOT(ISNUMBER(A22)),B22="",NOT(ISNUMBER(C22)),C22&lt;0),"",IF(B22="Пополнение",C22,IF(B22="Вывод",-C22,"")))</x:f>
      </x:c>
      <x:c r="F22" s="1"/>
      <x:c r="G22" s="1"/>
    </x:row>
    <x:row r="23" ht="22" customHeight="1">
      <x:c r="A23" s="11"/>
      <x:c r="B23" s="9"/>
      <x:c r="C23" s="13"/>
      <x:c r="D23" s="9"/>
      <x:c r="E23" s="14" t="str">
        <x:f>IF(OR(NOT(ISNUMBER(A23)),B23="",NOT(ISNUMBER(C23)),C23&lt;0),"",IF(B23="Пополнение",C23,IF(B23="Вывод",-C23,"")))</x:f>
      </x:c>
      <x:c r="F23" s="1"/>
      <x:c r="G23" s="1"/>
    </x:row>
    <x:row r="24" ht="22" customHeight="1">
      <x:c r="A24" s="11"/>
      <x:c r="B24" s="9"/>
      <x:c r="C24" s="13"/>
      <x:c r="D24" s="9"/>
      <x:c r="E24" s="14" t="str">
        <x:f>IF(OR(NOT(ISNUMBER(A24)),B24="",NOT(ISNUMBER(C24)),C24&lt;0),"",IF(B24="Пополнение",C24,IF(B24="Вывод",-C24,"")))</x:f>
      </x:c>
      <x:c r="F24" s="1"/>
      <x:c r="G24" s="1"/>
    </x:row>
    <x:row r="25" ht="22" customHeight="1">
      <x:c r="A25" s="11"/>
      <x:c r="B25" s="9"/>
      <x:c r="C25" s="13"/>
      <x:c r="D25" s="9"/>
      <x:c r="E25" s="14" t="str">
        <x:f>IF(OR(NOT(ISNUMBER(A25)),B25="",NOT(ISNUMBER(C25)),C25&lt;0),"",IF(B25="Пополнение",C25,IF(B25="Вывод",-C25,"")))</x:f>
      </x:c>
      <x:c r="F25" s="1"/>
      <x:c r="G25" s="1"/>
    </x:row>
    <x:row r="26" ht="22" customHeight="1">
      <x:c r="A26" s="11"/>
      <x:c r="B26" s="9"/>
      <x:c r="C26" s="13"/>
      <x:c r="D26" s="9"/>
      <x:c r="E26" s="14" t="str">
        <x:f>IF(OR(NOT(ISNUMBER(A26)),B26="",NOT(ISNUMBER(C26)),C26&lt;0),"",IF(B26="Пополнение",C26,IF(B26="Вывод",-C26,"")))</x:f>
      </x:c>
      <x:c r="F26" s="1"/>
      <x:c r="G26" s="1"/>
    </x:row>
    <x:row r="27" ht="22" customHeight="1">
      <x:c r="A27" s="11"/>
      <x:c r="B27" s="9"/>
      <x:c r="C27" s="13"/>
      <x:c r="D27" s="9"/>
      <x:c r="E27" s="14" t="str">
        <x:f>IF(OR(NOT(ISNUMBER(A27)),B27="",NOT(ISNUMBER(C27)),C27&lt;0),"",IF(B27="Пополнение",C27,IF(B27="Вывод",-C27,"")))</x:f>
      </x:c>
      <x:c r="F27" s="1"/>
      <x:c r="G27" s="1"/>
    </x:row>
    <x:row r="28" ht="22" customHeight="1">
      <x:c r="A28" s="11"/>
      <x:c r="B28" s="9"/>
      <x:c r="C28" s="13"/>
      <x:c r="D28" s="9"/>
      <x:c r="E28" s="14" t="str">
        <x:f>IF(OR(NOT(ISNUMBER(A28)),B28="",NOT(ISNUMBER(C28)),C28&lt;0),"",IF(B28="Пополнение",C28,IF(B28="Вывод",-C28,"")))</x:f>
      </x:c>
      <x:c r="F28" s="1"/>
      <x:c r="G28" s="1"/>
    </x:row>
    <x:row r="29" ht="22" customHeight="1">
      <x:c r="A29" s="11"/>
      <x:c r="B29" s="9"/>
      <x:c r="C29" s="13"/>
      <x:c r="D29" s="9"/>
      <x:c r="E29" s="14" t="str">
        <x:f>IF(OR(NOT(ISNUMBER(A29)),B29="",NOT(ISNUMBER(C29)),C29&lt;0),"",IF(B29="Пополнение",C29,IF(B29="Вывод",-C29,"")))</x:f>
      </x:c>
      <x:c r="F29" s="1"/>
      <x:c r="G29" s="1"/>
    </x:row>
    <x:row r="30" ht="22" customHeight="1">
      <x:c r="A30" s="11"/>
      <x:c r="B30" s="9"/>
      <x:c r="C30" s="13"/>
      <x:c r="D30" s="9"/>
      <x:c r="E30" s="14" t="str">
        <x:f>IF(OR(NOT(ISNUMBER(A30)),B30="",NOT(ISNUMBER(C30)),C30&lt;0),"",IF(B30="Пополнение",C30,IF(B30="Вывод",-C30,"")))</x:f>
      </x:c>
      <x:c r="F30" s="1"/>
      <x:c r="G30" s="1"/>
    </x:row>
    <x:row r="31" ht="22" customHeight="1">
      <x:c r="A31" s="11"/>
      <x:c r="B31" s="9"/>
      <x:c r="C31" s="13"/>
      <x:c r="D31" s="9"/>
      <x:c r="E31" s="14" t="str">
        <x:f>IF(OR(NOT(ISNUMBER(A31)),B31="",NOT(ISNUMBER(C31)),C31&lt;0),"",IF(B31="Пополнение",C31,IF(B31="Вывод",-C31,"")))</x:f>
      </x:c>
      <x:c r="F31" s="1"/>
      <x:c r="G31" s="1"/>
    </x:row>
    <x:row r="32" ht="22" customHeight="1">
      <x:c r="A32" s="11"/>
      <x:c r="B32" s="9"/>
      <x:c r="C32" s="13"/>
      <x:c r="D32" s="9"/>
      <x:c r="E32" s="14" t="str">
        <x:f>IF(OR(NOT(ISNUMBER(A32)),B32="",NOT(ISNUMBER(C32)),C32&lt;0),"",IF(B32="Пополнение",C32,IF(B32="Вывод",-C32,"")))</x:f>
      </x:c>
      <x:c r="F32" s="1"/>
      <x:c r="G32" s="1"/>
    </x:row>
    <x:row r="33" ht="22" customHeight="1">
      <x:c r="A33" s="11"/>
      <x:c r="B33" s="9"/>
      <x:c r="C33" s="13"/>
      <x:c r="D33" s="9"/>
      <x:c r="E33" s="14" t="str">
        <x:f>IF(OR(NOT(ISNUMBER(A33)),B33="",NOT(ISNUMBER(C33)),C33&lt;0),"",IF(B33="Пополнение",C33,IF(B33="Вывод",-C33,"")))</x:f>
      </x:c>
      <x:c r="F33" s="1"/>
      <x:c r="G33" s="1"/>
    </x:row>
    <x:row r="34" ht="22" customHeight="1">
      <x:c r="A34" s="11"/>
      <x:c r="B34" s="9"/>
      <x:c r="C34" s="13"/>
      <x:c r="D34" s="9"/>
      <x:c r="E34" s="14" t="str">
        <x:f>IF(OR(NOT(ISNUMBER(A34)),B34="",NOT(ISNUMBER(C34)),C34&lt;0),"",IF(B34="Пополнение",C34,IF(B34="Вывод",-C34,"")))</x:f>
      </x:c>
      <x:c r="F34" s="1"/>
      <x:c r="G34" s="1"/>
    </x:row>
    <x:row r="35" ht="22" customHeight="1">
      <x:c r="A35" s="11"/>
      <x:c r="B35" s="9"/>
      <x:c r="C35" s="13"/>
      <x:c r="D35" s="9"/>
      <x:c r="E35" s="14" t="str">
        <x:f>IF(OR(NOT(ISNUMBER(A35)),B35="",NOT(ISNUMBER(C35)),C35&lt;0),"",IF(B35="Пополнение",C35,IF(B35="Вывод",-C35,"")))</x:f>
      </x:c>
      <x:c r="F35" s="1"/>
      <x:c r="G35" s="1"/>
    </x:row>
    <x:row r="36" ht="22" customHeight="1">
      <x:c r="A36" s="11"/>
      <x:c r="B36" s="9"/>
      <x:c r="C36" s="13"/>
      <x:c r="D36" s="9"/>
      <x:c r="E36" s="14" t="str">
        <x:f>IF(OR(NOT(ISNUMBER(A36)),B36="",NOT(ISNUMBER(C36)),C36&lt;0),"",IF(B36="Пополнение",C36,IF(B36="Вывод",-C36,"")))</x:f>
      </x:c>
      <x:c r="F36" s="1"/>
      <x:c r="G36" s="1"/>
    </x:row>
    <x:row r="37" ht="22" customHeight="1">
      <x:c r="A37" s="11"/>
      <x:c r="B37" s="9"/>
      <x:c r="C37" s="13"/>
      <x:c r="D37" s="9"/>
      <x:c r="E37" s="14" t="str">
        <x:f>IF(OR(NOT(ISNUMBER(A37)),B37="",NOT(ISNUMBER(C37)),C37&lt;0),"",IF(B37="Пополнение",C37,IF(B37="Вывод",-C37,"")))</x:f>
      </x:c>
      <x:c r="F37" s="1"/>
      <x:c r="G37" s="1"/>
    </x:row>
    <x:row r="38" ht="22" customHeight="1">
      <x:c r="A38" s="11"/>
      <x:c r="B38" s="9"/>
      <x:c r="C38" s="13"/>
      <x:c r="D38" s="9"/>
      <x:c r="E38" s="14" t="str">
        <x:f>IF(OR(NOT(ISNUMBER(A38)),B38="",NOT(ISNUMBER(C38)),C38&lt;0),"",IF(B38="Пополнение",C38,IF(B38="Вывод",-C38,"")))</x:f>
      </x:c>
      <x:c r="F38" s="1"/>
      <x:c r="G38" s="1"/>
    </x:row>
    <x:row r="39" ht="22" customHeight="1">
      <x:c r="A39" s="11"/>
      <x:c r="B39" s="9"/>
      <x:c r="C39" s="13"/>
      <x:c r="D39" s="9"/>
      <x:c r="E39" s="14" t="str">
        <x:f>IF(OR(NOT(ISNUMBER(A39)),B39="",NOT(ISNUMBER(C39)),C39&lt;0),"",IF(B39="Пополнение",C39,IF(B39="Вывод",-C39,"")))</x:f>
      </x:c>
      <x:c r="F39" s="1"/>
      <x:c r="G39" s="1"/>
    </x:row>
    <x:row r="40" ht="22" customHeight="1">
      <x:c r="A40" s="11"/>
      <x:c r="B40" s="9"/>
      <x:c r="C40" s="13"/>
      <x:c r="D40" s="9"/>
      <x:c r="E40" s="14" t="str">
        <x:f>IF(OR(NOT(ISNUMBER(A40)),B40="",NOT(ISNUMBER(C40)),C40&lt;0),"",IF(B40="Пополнение",C40,IF(B40="Вывод",-C40,"")))</x:f>
      </x:c>
      <x:c r="F40" s="1"/>
      <x:c r="G40" s="1"/>
    </x:row>
    <x:row r="41" ht="22" customHeight="1">
      <x:c r="A41" s="11"/>
      <x:c r="B41" s="9"/>
      <x:c r="C41" s="13"/>
      <x:c r="D41" s="9"/>
      <x:c r="E41" s="14" t="str">
        <x:f>IF(OR(NOT(ISNUMBER(A41)),B41="",NOT(ISNUMBER(C41)),C41&lt;0),"",IF(B41="Пополнение",C41,IF(B41="Вывод",-C41,"")))</x:f>
      </x:c>
      <x:c r="F41" s="1"/>
      <x:c r="G41" s="1"/>
    </x:row>
    <x:row r="42" ht="22" customHeight="1">
      <x:c r="A42" s="11"/>
      <x:c r="B42" s="9"/>
      <x:c r="C42" s="13"/>
      <x:c r="D42" s="9"/>
      <x:c r="E42" s="14" t="str">
        <x:f>IF(OR(NOT(ISNUMBER(A42)),B42="",NOT(ISNUMBER(C42)),C42&lt;0),"",IF(B42="Пополнение",C42,IF(B42="Вывод",-C42,"")))</x:f>
      </x:c>
      <x:c r="F42" s="1"/>
      <x:c r="G42" s="1"/>
    </x:row>
    <x:row r="43" ht="22" customHeight="1">
      <x:c r="A43" s="11"/>
      <x:c r="B43" s="9"/>
      <x:c r="C43" s="13"/>
      <x:c r="D43" s="9"/>
      <x:c r="E43" s="14" t="str">
        <x:f>IF(OR(NOT(ISNUMBER(A43)),B43="",NOT(ISNUMBER(C43)),C43&lt;0),"",IF(B43="Пополнение",C43,IF(B43="Вывод",-C43,"")))</x:f>
      </x:c>
      <x:c r="F43" s="1"/>
      <x:c r="G43" s="1"/>
    </x:row>
    <x:row r="44" ht="22" customHeight="1">
      <x:c r="A44" s="11"/>
      <x:c r="B44" s="9"/>
      <x:c r="C44" s="13"/>
      <x:c r="D44" s="9"/>
      <x:c r="E44" s="14" t="str">
        <x:f>IF(OR(NOT(ISNUMBER(A44)),B44="",NOT(ISNUMBER(C44)),C44&lt;0),"",IF(B44="Пополнение",C44,IF(B44="Вывод",-C44,"")))</x:f>
      </x:c>
      <x:c r="F44" s="1"/>
      <x:c r="G44" s="1"/>
    </x:row>
    <x:row r="45" ht="22" customHeight="1">
      <x:c r="A45" s="11"/>
      <x:c r="B45" s="9"/>
      <x:c r="C45" s="13"/>
      <x:c r="D45" s="9"/>
      <x:c r="E45" s="14" t="str">
        <x:f>IF(OR(NOT(ISNUMBER(A45)),B45="",NOT(ISNUMBER(C45)),C45&lt;0),"",IF(B45="Пополнение",C45,IF(B45="Вывод",-C45,"")))</x:f>
      </x:c>
      <x:c r="F45" s="1"/>
      <x:c r="G45" s="1"/>
    </x:row>
    <x:row r="46" ht="22" customHeight="1">
      <x:c r="A46" s="11"/>
      <x:c r="B46" s="9"/>
      <x:c r="C46" s="13"/>
      <x:c r="D46" s="9"/>
      <x:c r="E46" s="14" t="str">
        <x:f>IF(OR(NOT(ISNUMBER(A46)),B46="",NOT(ISNUMBER(C46)),C46&lt;0),"",IF(B46="Пополнение",C46,IF(B46="Вывод",-C46,"")))</x:f>
      </x:c>
      <x:c r="F46" s="1"/>
      <x:c r="G46" s="1"/>
    </x:row>
    <x:row r="47" ht="22" customHeight="1">
      <x:c r="A47" s="11"/>
      <x:c r="B47" s="9"/>
      <x:c r="C47" s="13"/>
      <x:c r="D47" s="9"/>
      <x:c r="E47" s="14" t="str">
        <x:f>IF(OR(NOT(ISNUMBER(A47)),B47="",NOT(ISNUMBER(C47)),C47&lt;0),"",IF(B47="Пополнение",C47,IF(B47="Вывод",-C47,"")))</x:f>
      </x:c>
      <x:c r="F47" s="1"/>
      <x:c r="G47" s="1"/>
    </x:row>
    <x:row r="48" ht="22" customHeight="1">
      <x:c r="A48" s="11"/>
      <x:c r="B48" s="9"/>
      <x:c r="C48" s="13"/>
      <x:c r="D48" s="9"/>
      <x:c r="E48" s="14" t="str">
        <x:f>IF(OR(NOT(ISNUMBER(A48)),B48="",NOT(ISNUMBER(C48)),C48&lt;0),"",IF(B48="Пополнение",C48,IF(B48="Вывод",-C48,"")))</x:f>
      </x:c>
      <x:c r="F48" s="1"/>
      <x:c r="G48" s="1"/>
    </x:row>
    <x:row r="49" ht="22" customHeight="1">
      <x:c r="A49" s="11"/>
      <x:c r="B49" s="9"/>
      <x:c r="C49" s="13"/>
      <x:c r="D49" s="9"/>
      <x:c r="E49" s="14" t="str">
        <x:f>IF(OR(NOT(ISNUMBER(A49)),B49="",NOT(ISNUMBER(C49)),C49&lt;0),"",IF(B49="Пополнение",C49,IF(B49="Вывод",-C49,"")))</x:f>
      </x:c>
      <x:c r="F49" s="1"/>
      <x:c r="G49" s="1"/>
    </x:row>
    <x:row r="50" ht="22" customHeight="1">
      <x:c r="A50" s="11"/>
      <x:c r="B50" s="9"/>
      <x:c r="C50" s="13"/>
      <x:c r="D50" s="9"/>
      <x:c r="E50" s="14" t="str">
        <x:f>IF(OR(NOT(ISNUMBER(A50)),B50="",NOT(ISNUMBER(C50)),C50&lt;0),"",IF(B50="Пополнение",C50,IF(B50="Вывод",-C50,"")))</x:f>
      </x:c>
      <x:c r="F50" s="1"/>
      <x:c r="G50" s="1"/>
    </x:row>
    <x:row r="51" ht="22" customHeight="1">
      <x:c r="A51" s="11"/>
      <x:c r="B51" s="9"/>
      <x:c r="C51" s="13"/>
      <x:c r="D51" s="9"/>
      <x:c r="E51" s="14" t="str">
        <x:f>IF(OR(NOT(ISNUMBER(A51)),B51="",NOT(ISNUMBER(C51)),C51&lt;0),"",IF(B51="Пополнение",C51,IF(B51="Вывод",-C51,"")))</x:f>
      </x:c>
      <x:c r="F51" s="1"/>
      <x:c r="G51" s="1"/>
    </x:row>
    <x:row r="52" ht="22" customHeight="1">
      <x:c r="A52" s="11"/>
      <x:c r="B52" s="9"/>
      <x:c r="C52" s="13"/>
      <x:c r="D52" s="9"/>
      <x:c r="E52" s="14" t="str">
        <x:f>IF(OR(NOT(ISNUMBER(A52)),B52="",NOT(ISNUMBER(C52)),C52&lt;0),"",IF(B52="Пополнение",C52,IF(B52="Вывод",-C52,"")))</x:f>
      </x:c>
      <x:c r="F52" s="1"/>
      <x:c r="G52" s="1"/>
    </x:row>
    <x:row r="53" ht="22" customHeight="1">
      <x:c r="A53" s="11"/>
      <x:c r="B53" s="9"/>
      <x:c r="C53" s="13"/>
      <x:c r="D53" s="9"/>
      <x:c r="E53" s="14" t="str">
        <x:f>IF(OR(NOT(ISNUMBER(A53)),B53="",NOT(ISNUMBER(C53)),C53&lt;0),"",IF(B53="Пополнение",C53,IF(B53="Вывод",-C53,"")))</x:f>
      </x:c>
      <x:c r="F53" s="1"/>
      <x:c r="G53" s="1"/>
    </x:row>
    <x:row r="54" ht="22" customHeight="1">
      <x:c r="A54" s="11"/>
      <x:c r="B54" s="9"/>
      <x:c r="C54" s="13"/>
      <x:c r="D54" s="9"/>
      <x:c r="E54" s="14" t="str">
        <x:f>IF(OR(NOT(ISNUMBER(A54)),B54="",NOT(ISNUMBER(C54)),C54&lt;0),"",IF(B54="Пополнение",C54,IF(B54="Вывод",-C54,"")))</x:f>
      </x:c>
      <x:c r="F54" s="1"/>
      <x:c r="G54" s="1"/>
    </x:row>
    <x:row r="55" ht="22" customHeight="1">
      <x:c r="A55" s="11"/>
      <x:c r="B55" s="9"/>
      <x:c r="C55" s="13"/>
      <x:c r="D55" s="9"/>
      <x:c r="E55" s="14" t="str">
        <x:f>IF(OR(NOT(ISNUMBER(A55)),B55="",NOT(ISNUMBER(C55)),C55&lt;0),"",IF(B55="Пополнение",C55,IF(B55="Вывод",-C55,"")))</x:f>
      </x:c>
      <x:c r="F55" s="1"/>
      <x:c r="G55" s="1"/>
    </x:row>
    <x:row r="56" ht="22" customHeight="1">
      <x:c r="A56" s="11"/>
      <x:c r="B56" s="9"/>
      <x:c r="C56" s="13"/>
      <x:c r="D56" s="9"/>
      <x:c r="E56" s="14" t="str">
        <x:f>IF(OR(NOT(ISNUMBER(A56)),B56="",NOT(ISNUMBER(C56)),C56&lt;0),"",IF(B56="Пополнение",C56,IF(B56="Вывод",-C56,"")))</x:f>
      </x:c>
      <x:c r="F56" s="1"/>
      <x:c r="G56" s="1"/>
    </x:row>
    <x:row r="57" ht="22" customHeight="1">
      <x:c r="A57" s="11"/>
      <x:c r="B57" s="9"/>
      <x:c r="C57" s="13"/>
      <x:c r="D57" s="9"/>
      <x:c r="E57" s="14" t="str">
        <x:f>IF(OR(NOT(ISNUMBER(A57)),B57="",NOT(ISNUMBER(C57)),C57&lt;0),"",IF(B57="Пополнение",C57,IF(B57="Вывод",-C57,"")))</x:f>
      </x:c>
      <x:c r="F57" s="1"/>
      <x:c r="G57" s="1"/>
    </x:row>
    <x:row r="58" ht="22" customHeight="1">
      <x:c r="A58" s="11"/>
      <x:c r="B58" s="9"/>
      <x:c r="C58" s="13"/>
      <x:c r="D58" s="9"/>
      <x:c r="E58" s="14" t="str">
        <x:f>IF(OR(NOT(ISNUMBER(A58)),B58="",NOT(ISNUMBER(C58)),C58&lt;0),"",IF(B58="Пополнение",C58,IF(B58="Вывод",-C58,"")))</x:f>
      </x:c>
      <x:c r="F58" s="1"/>
      <x:c r="G58" s="1"/>
    </x:row>
    <x:row r="59" ht="22" customHeight="1">
      <x:c r="A59" s="11"/>
      <x:c r="B59" s="9"/>
      <x:c r="C59" s="13"/>
      <x:c r="D59" s="9"/>
      <x:c r="E59" s="14" t="str">
        <x:f>IF(OR(NOT(ISNUMBER(A59)),B59="",NOT(ISNUMBER(C59)),C59&lt;0),"",IF(B59="Пополнение",C59,IF(B59="Вывод",-C59,"")))</x:f>
      </x:c>
      <x:c r="F59" s="1"/>
      <x:c r="G59" s="1"/>
    </x:row>
    <x:row r="60" ht="22" customHeight="1">
      <x:c r="A60" s="11"/>
      <x:c r="B60" s="9"/>
      <x:c r="C60" s="13"/>
      <x:c r="D60" s="9"/>
      <x:c r="E60" s="14" t="str">
        <x:f>IF(OR(NOT(ISNUMBER(A60)),B60="",NOT(ISNUMBER(C60)),C60&lt;0),"",IF(B60="Пополнение",C60,IF(B60="Вывод",-C60,"")))</x:f>
      </x:c>
      <x:c r="F60" s="1"/>
      <x:c r="G60" s="1"/>
    </x:row>
    <x:row r="61" ht="22" customHeight="1">
      <x:c r="A61" s="11"/>
      <x:c r="B61" s="9"/>
      <x:c r="C61" s="13"/>
      <x:c r="D61" s="9"/>
      <x:c r="E61" s="14" t="str">
        <x:f>IF(OR(NOT(ISNUMBER(A61)),B61="",NOT(ISNUMBER(C61)),C61&lt;0),"",IF(B61="Пополнение",C61,IF(B61="Вывод",-C61,"")))</x:f>
      </x:c>
      <x:c r="F61" s="1"/>
      <x:c r="G61" s="1"/>
    </x:row>
    <x:row r="62" ht="22" customHeight="1">
      <x:c r="A62" s="11"/>
      <x:c r="B62" s="9"/>
      <x:c r="C62" s="13"/>
      <x:c r="D62" s="9"/>
      <x:c r="E62" s="14" t="str">
        <x:f>IF(OR(NOT(ISNUMBER(A62)),B62="",NOT(ISNUMBER(C62)),C62&lt;0),"",IF(B62="Пополнение",C62,IF(B62="Вывод",-C62,"")))</x:f>
      </x:c>
      <x:c r="F62" s="1"/>
      <x:c r="G62" s="1"/>
    </x:row>
    <x:row r="63" ht="22" customHeight="1">
      <x:c r="A63" s="11"/>
      <x:c r="B63" s="9"/>
      <x:c r="C63" s="13"/>
      <x:c r="D63" s="9"/>
      <x:c r="E63" s="14" t="str">
        <x:f>IF(OR(NOT(ISNUMBER(A63)),B63="",NOT(ISNUMBER(C63)),C63&lt;0),"",IF(B63="Пополнение",C63,IF(B63="Вывод",-C63,"")))</x:f>
      </x:c>
      <x:c r="F63" s="1"/>
      <x:c r="G63" s="1"/>
    </x:row>
    <x:row r="64" ht="22" customHeight="1">
      <x:c r="A64" s="11"/>
      <x:c r="B64" s="9"/>
      <x:c r="C64" s="13"/>
      <x:c r="D64" s="9"/>
      <x:c r="E64" s="14" t="str">
        <x:f>IF(OR(NOT(ISNUMBER(A64)),B64="",NOT(ISNUMBER(C64)),C64&lt;0),"",IF(B64="Пополнение",C64,IF(B64="Вывод",-C64,"")))</x:f>
      </x:c>
      <x:c r="F64" s="1"/>
      <x:c r="G64" s="1"/>
    </x:row>
    <x:row r="65" ht="22" customHeight="1">
      <x:c r="A65" s="11"/>
      <x:c r="B65" s="9"/>
      <x:c r="C65" s="13"/>
      <x:c r="D65" s="9"/>
      <x:c r="E65" s="14" t="str">
        <x:f>IF(OR(NOT(ISNUMBER(A65)),B65="",NOT(ISNUMBER(C65)),C65&lt;0),"",IF(B65="Пополнение",C65,IF(B65="Вывод",-C65,"")))</x:f>
      </x:c>
      <x:c r="F65" s="1"/>
      <x:c r="G65" s="1"/>
    </x:row>
    <x:row r="66" ht="22" customHeight="1">
      <x:c r="A66" s="11"/>
      <x:c r="B66" s="9"/>
      <x:c r="C66" s="13"/>
      <x:c r="D66" s="9"/>
      <x:c r="E66" s="14" t="str">
        <x:f>IF(OR(NOT(ISNUMBER(A66)),B66="",NOT(ISNUMBER(C66)),C66&lt;0),"",IF(B66="Пополнение",C66,IF(B66="Вывод",-C66,"")))</x:f>
      </x:c>
      <x:c r="F66" s="1"/>
      <x:c r="G66" s="1"/>
    </x:row>
    <x:row r="67" ht="22" customHeight="1">
      <x:c r="A67" s="11"/>
      <x:c r="B67" s="9"/>
      <x:c r="C67" s="13"/>
      <x:c r="D67" s="9"/>
      <x:c r="E67" s="14" t="str">
        <x:f>IF(OR(NOT(ISNUMBER(A67)),B67="",NOT(ISNUMBER(C67)),C67&lt;0),"",IF(B67="Пополнение",C67,IF(B67="Вывод",-C67,"")))</x:f>
      </x:c>
      <x:c r="F67" s="1"/>
      <x:c r="G67" s="1"/>
    </x:row>
    <x:row r="68" ht="22" customHeight="1">
      <x:c r="A68" s="11"/>
      <x:c r="B68" s="9"/>
      <x:c r="C68" s="13"/>
      <x:c r="D68" s="9"/>
      <x:c r="E68" s="14" t="str">
        <x:f>IF(OR(NOT(ISNUMBER(A68)),B68="",NOT(ISNUMBER(C68)),C68&lt;0),"",IF(B68="Пополнение",C68,IF(B68="Вывод",-C68,"")))</x:f>
      </x:c>
      <x:c r="F68" s="1"/>
      <x:c r="G68" s="1"/>
    </x:row>
    <x:row r="69" ht="22" customHeight="1">
      <x:c r="A69" s="11"/>
      <x:c r="B69" s="9"/>
      <x:c r="C69" s="13"/>
      <x:c r="D69" s="9"/>
      <x:c r="E69" s="14" t="str">
        <x:f>IF(OR(NOT(ISNUMBER(A69)),B69="",NOT(ISNUMBER(C69)),C69&lt;0),"",IF(B69="Пополнение",C69,IF(B69="Вывод",-C69,"")))</x:f>
      </x:c>
      <x:c r="F69" s="1"/>
      <x:c r="G69" s="1"/>
    </x:row>
    <x:row r="70" ht="22" customHeight="1">
      <x:c r="A70" s="11"/>
      <x:c r="B70" s="9"/>
      <x:c r="C70" s="13"/>
      <x:c r="D70" s="9"/>
      <x:c r="E70" s="14" t="str">
        <x:f>IF(OR(NOT(ISNUMBER(A70)),B70="",NOT(ISNUMBER(C70)),C70&lt;0),"",IF(B70="Пополнение",C70,IF(B70="Вывод",-C70,"")))</x:f>
      </x:c>
      <x:c r="F70" s="1"/>
      <x:c r="G70" s="1"/>
    </x:row>
    <x:row r="71" ht="22" customHeight="1">
      <x:c r="A71" s="11"/>
      <x:c r="B71" s="9"/>
      <x:c r="C71" s="13"/>
      <x:c r="D71" s="9"/>
      <x:c r="E71" s="14" t="str">
        <x:f>IF(OR(NOT(ISNUMBER(A71)),B71="",NOT(ISNUMBER(C71)),C71&lt;0),"",IF(B71="Пополнение",C71,IF(B71="Вывод",-C71,"")))</x:f>
      </x:c>
      <x:c r="F71" s="1"/>
      <x:c r="G71" s="1"/>
    </x:row>
    <x:row r="72" ht="22" customHeight="1">
      <x:c r="A72" s="11"/>
      <x:c r="B72" s="9"/>
      <x:c r="C72" s="13"/>
      <x:c r="D72" s="9"/>
      <x:c r="E72" s="14" t="str">
        <x:f>IF(OR(NOT(ISNUMBER(A72)),B72="",NOT(ISNUMBER(C72)),C72&lt;0),"",IF(B72="Пополнение",C72,IF(B72="Вывод",-C72,"")))</x:f>
      </x:c>
      <x:c r="F72" s="1"/>
      <x:c r="G72" s="1"/>
    </x:row>
    <x:row r="73" ht="22" customHeight="1">
      <x:c r="A73" s="11"/>
      <x:c r="B73" s="9"/>
      <x:c r="C73" s="13"/>
      <x:c r="D73" s="9"/>
      <x:c r="E73" s="14" t="str">
        <x:f>IF(OR(NOT(ISNUMBER(A73)),B73="",NOT(ISNUMBER(C73)),C73&lt;0),"",IF(B73="Пополнение",C73,IF(B73="Вывод",-C73,"")))</x:f>
      </x:c>
      <x:c r="F73" s="1"/>
      <x:c r="G73" s="1"/>
    </x:row>
    <x:row r="74" ht="22" customHeight="1">
      <x:c r="A74" s="11"/>
      <x:c r="B74" s="9"/>
      <x:c r="C74" s="13"/>
      <x:c r="D74" s="9"/>
      <x:c r="E74" s="14" t="str">
        <x:f>IF(OR(NOT(ISNUMBER(A74)),B74="",NOT(ISNUMBER(C74)),C74&lt;0),"",IF(B74="Пополнение",C74,IF(B74="Вывод",-C74,"")))</x:f>
      </x:c>
      <x:c r="F74" s="1"/>
      <x:c r="G74" s="1"/>
    </x:row>
    <x:row r="75" ht="22" customHeight="1">
      <x:c r="A75" s="11"/>
      <x:c r="B75" s="9"/>
      <x:c r="C75" s="13"/>
      <x:c r="D75" s="9"/>
      <x:c r="E75" s="14" t="str">
        <x:f>IF(OR(NOT(ISNUMBER(A75)),B75="",NOT(ISNUMBER(C75)),C75&lt;0),"",IF(B75="Пополнение",C75,IF(B75="Вывод",-C75,"")))</x:f>
      </x:c>
      <x:c r="F75" s="1"/>
      <x:c r="G75" s="1"/>
    </x:row>
    <x:row r="76" ht="22" customHeight="1">
      <x:c r="A76" s="11"/>
      <x:c r="B76" s="9"/>
      <x:c r="C76" s="13"/>
      <x:c r="D76" s="9"/>
      <x:c r="E76" s="14" t="str">
        <x:f>IF(OR(NOT(ISNUMBER(A76)),B76="",NOT(ISNUMBER(C76)),C76&lt;0),"",IF(B76="Пополнение",C76,IF(B76="Вывод",-C76,"")))</x:f>
      </x:c>
      <x:c r="F76" s="1"/>
      <x:c r="G76" s="1"/>
    </x:row>
    <x:row r="77" ht="22" customHeight="1">
      <x:c r="A77" s="11"/>
      <x:c r="B77" s="9"/>
      <x:c r="C77" s="13"/>
      <x:c r="D77" s="9"/>
      <x:c r="E77" s="14" t="str">
        <x:f>IF(OR(NOT(ISNUMBER(A77)),B77="",NOT(ISNUMBER(C77)),C77&lt;0),"",IF(B77="Пополнение",C77,IF(B77="Вывод",-C77,"")))</x:f>
      </x:c>
      <x:c r="F77" s="1"/>
      <x:c r="G77" s="1"/>
    </x:row>
    <x:row r="78" ht="22" customHeight="1">
      <x:c r="A78" s="11"/>
      <x:c r="B78" s="9"/>
      <x:c r="C78" s="13"/>
      <x:c r="D78" s="9"/>
      <x:c r="E78" s="14" t="str">
        <x:f>IF(OR(NOT(ISNUMBER(A78)),B78="",NOT(ISNUMBER(C78)),C78&lt;0),"",IF(B78="Пополнение",C78,IF(B78="Вывод",-C78,"")))</x:f>
      </x:c>
      <x:c r="F78" s="1"/>
      <x:c r="G78" s="1"/>
    </x:row>
    <x:row r="79" ht="22" customHeight="1">
      <x:c r="A79" s="11"/>
      <x:c r="B79" s="9"/>
      <x:c r="C79" s="13"/>
      <x:c r="D79" s="9"/>
      <x:c r="E79" s="14" t="str">
        <x:f>IF(OR(NOT(ISNUMBER(A79)),B79="",NOT(ISNUMBER(C79)),C79&lt;0),"",IF(B79="Пополнение",C79,IF(B79="Вывод",-C79,"")))</x:f>
      </x:c>
      <x:c r="F79" s="1"/>
      <x:c r="G79" s="1"/>
    </x:row>
    <x:row r="80" ht="22" customHeight="1">
      <x:c r="A80" s="11"/>
      <x:c r="B80" s="9"/>
      <x:c r="C80" s="13"/>
      <x:c r="D80" s="9"/>
      <x:c r="E80" s="14" t="str">
        <x:f>IF(OR(NOT(ISNUMBER(A80)),B80="",NOT(ISNUMBER(C80)),C80&lt;0),"",IF(B80="Пополнение",C80,IF(B80="Вывод",-C80,"")))</x:f>
      </x:c>
      <x:c r="F80" s="1"/>
      <x:c r="G80" s="1"/>
    </x:row>
    <x:row r="81" ht="22" customHeight="1">
      <x:c r="A81" s="11"/>
      <x:c r="B81" s="9"/>
      <x:c r="C81" s="13"/>
      <x:c r="D81" s="9"/>
      <x:c r="E81" s="14" t="str">
        <x:f>IF(OR(NOT(ISNUMBER(A81)),B81="",NOT(ISNUMBER(C81)),C81&lt;0),"",IF(B81="Пополнение",C81,IF(B81="Вывод",-C81,"")))</x:f>
      </x:c>
      <x:c r="F81" s="1"/>
      <x:c r="G81" s="1"/>
    </x:row>
    <x:row r="82" ht="22" customHeight="1">
      <x:c r="A82" s="11"/>
      <x:c r="B82" s="9"/>
      <x:c r="C82" s="13"/>
      <x:c r="D82" s="9"/>
      <x:c r="E82" s="14" t="str">
        <x:f>IF(OR(NOT(ISNUMBER(A82)),B82="",NOT(ISNUMBER(C82)),C82&lt;0),"",IF(B82="Пополнение",C82,IF(B82="Вывод",-C82,"")))</x:f>
      </x:c>
      <x:c r="F82" s="1"/>
      <x:c r="G82" s="1"/>
    </x:row>
    <x:row r="83" ht="22" customHeight="1">
      <x:c r="A83" s="11"/>
      <x:c r="B83" s="9"/>
      <x:c r="C83" s="13"/>
      <x:c r="D83" s="9"/>
      <x:c r="E83" s="14" t="str">
        <x:f>IF(OR(NOT(ISNUMBER(A83)),B83="",NOT(ISNUMBER(C83)),C83&lt;0),"",IF(B83="Пополнение",C83,IF(B83="Вывод",-C83,"")))</x:f>
      </x:c>
      <x:c r="F83" s="1"/>
      <x:c r="G83" s="1"/>
    </x:row>
    <x:row r="84" ht="22" customHeight="1">
      <x:c r="A84" s="11"/>
      <x:c r="B84" s="9"/>
      <x:c r="C84" s="13"/>
      <x:c r="D84" s="9"/>
      <x:c r="E84" s="14" t="str">
        <x:f>IF(OR(NOT(ISNUMBER(A84)),B84="",NOT(ISNUMBER(C84)),C84&lt;0),"",IF(B84="Пополнение",C84,IF(B84="Вывод",-C84,"")))</x:f>
      </x:c>
      <x:c r="F84" s="1"/>
      <x:c r="G84" s="1"/>
    </x:row>
    <x:row r="85" ht="22" customHeight="1">
      <x:c r="A85" s="11"/>
      <x:c r="B85" s="9"/>
      <x:c r="C85" s="13"/>
      <x:c r="D85" s="9"/>
      <x:c r="E85" s="14" t="str">
        <x:f>IF(OR(NOT(ISNUMBER(A85)),B85="",NOT(ISNUMBER(C85)),C85&lt;0),"",IF(B85="Пополнение",C85,IF(B85="Вывод",-C85,"")))</x:f>
      </x:c>
      <x:c r="F85" s="1"/>
      <x:c r="G85" s="1"/>
    </x:row>
    <x:row r="86" ht="22" customHeight="1">
      <x:c r="A86" s="11"/>
      <x:c r="B86" s="9"/>
      <x:c r="C86" s="13"/>
      <x:c r="D86" s="9"/>
      <x:c r="E86" s="14" t="str">
        <x:f>IF(OR(NOT(ISNUMBER(A86)),B86="",NOT(ISNUMBER(C86)),C86&lt;0),"",IF(B86="Пополнение",C86,IF(B86="Вывод",-C86,"")))</x:f>
      </x:c>
      <x:c r="F86" s="1"/>
      <x:c r="G86" s="1"/>
    </x:row>
    <x:row r="87" ht="22" customHeight="1">
      <x:c r="A87" s="11"/>
      <x:c r="B87" s="9"/>
      <x:c r="C87" s="13"/>
      <x:c r="D87" s="9"/>
      <x:c r="E87" s="14" t="str">
        <x:f>IF(OR(NOT(ISNUMBER(A87)),B87="",NOT(ISNUMBER(C87)),C87&lt;0),"",IF(B87="Пополнение",C87,IF(B87="Вывод",-C87,"")))</x:f>
      </x:c>
      <x:c r="F87" s="1"/>
      <x:c r="G87" s="1"/>
    </x:row>
    <x:row r="88" ht="22" customHeight="1">
      <x:c r="A88" s="11"/>
      <x:c r="B88" s="9"/>
      <x:c r="C88" s="13"/>
      <x:c r="D88" s="9"/>
      <x:c r="E88" s="14" t="str">
        <x:f>IF(OR(NOT(ISNUMBER(A88)),B88="",NOT(ISNUMBER(C88)),C88&lt;0),"",IF(B88="Пополнение",C88,IF(B88="Вывод",-C88,"")))</x:f>
      </x:c>
      <x:c r="F88" s="1"/>
      <x:c r="G88" s="1"/>
    </x:row>
    <x:row r="89" ht="22" customHeight="1">
      <x:c r="A89" s="11"/>
      <x:c r="B89" s="9"/>
      <x:c r="C89" s="13"/>
      <x:c r="D89" s="9"/>
      <x:c r="E89" s="14" t="str">
        <x:f>IF(OR(NOT(ISNUMBER(A89)),B89="",NOT(ISNUMBER(C89)),C89&lt;0),"",IF(B89="Пополнение",C89,IF(B89="Вывод",-C89,"")))</x:f>
      </x:c>
      <x:c r="F89" s="1"/>
      <x:c r="G89" s="1"/>
    </x:row>
    <x:row r="90" ht="22" customHeight="1">
      <x:c r="A90" s="11"/>
      <x:c r="B90" s="9"/>
      <x:c r="C90" s="13"/>
      <x:c r="D90" s="9"/>
      <x:c r="E90" s="14" t="str">
        <x:f>IF(OR(NOT(ISNUMBER(A90)),B90="",NOT(ISNUMBER(C90)),C90&lt;0),"",IF(B90="Пополнение",C90,IF(B90="Вывод",-C90,"")))</x:f>
      </x:c>
      <x:c r="F90" s="1"/>
      <x:c r="G90" s="1"/>
    </x:row>
    <x:row r="91" ht="22" customHeight="1">
      <x:c r="A91" s="11"/>
      <x:c r="B91" s="9"/>
      <x:c r="C91" s="13"/>
      <x:c r="D91" s="9"/>
      <x:c r="E91" s="14" t="str">
        <x:f>IF(OR(NOT(ISNUMBER(A91)),B91="",NOT(ISNUMBER(C91)),C91&lt;0),"",IF(B91="Пополнение",C91,IF(B91="Вывод",-C91,"")))</x:f>
      </x:c>
      <x:c r="F91" s="1"/>
      <x:c r="G91" s="1"/>
    </x:row>
    <x:row r="92" ht="22" customHeight="1">
      <x:c r="A92" s="11"/>
      <x:c r="B92" s="9"/>
      <x:c r="C92" s="13"/>
      <x:c r="D92" s="9"/>
      <x:c r="E92" s="14" t="str">
        <x:f>IF(OR(NOT(ISNUMBER(A92)),B92="",NOT(ISNUMBER(C92)),C92&lt;0),"",IF(B92="Пополнение",C92,IF(B92="Вывод",-C92,"")))</x:f>
      </x:c>
      <x:c r="F92" s="1"/>
      <x:c r="G92" s="1"/>
    </x:row>
    <x:row r="93" ht="22" customHeight="1">
      <x:c r="A93" s="11"/>
      <x:c r="B93" s="9"/>
      <x:c r="C93" s="13"/>
      <x:c r="D93" s="9"/>
      <x:c r="E93" s="14" t="str">
        <x:f>IF(OR(NOT(ISNUMBER(A93)),B93="",NOT(ISNUMBER(C93)),C93&lt;0),"",IF(B93="Пополнение",C93,IF(B93="Вывод",-C93,"")))</x:f>
      </x:c>
      <x:c r="F93" s="1"/>
      <x:c r="G93" s="1"/>
    </x:row>
    <x:row r="94" ht="22" customHeight="1">
      <x:c r="A94" s="11"/>
      <x:c r="B94" s="9"/>
      <x:c r="C94" s="13"/>
      <x:c r="D94" s="9"/>
      <x:c r="E94" s="14" t="str">
        <x:f>IF(OR(NOT(ISNUMBER(A94)),B94="",NOT(ISNUMBER(C94)),C94&lt;0),"",IF(B94="Пополнение",C94,IF(B94="Вывод",-C94,"")))</x:f>
      </x:c>
      <x:c r="F94" s="1"/>
      <x:c r="G94" s="1"/>
    </x:row>
    <x:row r="95" ht="22" customHeight="1">
      <x:c r="A95" s="11"/>
      <x:c r="B95" s="9"/>
      <x:c r="C95" s="13"/>
      <x:c r="D95" s="9"/>
      <x:c r="E95" s="14" t="str">
        <x:f>IF(OR(NOT(ISNUMBER(A95)),B95="",NOT(ISNUMBER(C95)),C95&lt;0),"",IF(B95="Пополнение",C95,IF(B95="Вывод",-C95,"")))</x:f>
      </x:c>
      <x:c r="F95" s="1"/>
      <x:c r="G95" s="1"/>
    </x:row>
    <x:row r="96" ht="22" customHeight="1">
      <x:c r="A96" s="11"/>
      <x:c r="B96" s="9"/>
      <x:c r="C96" s="13"/>
      <x:c r="D96" s="9"/>
      <x:c r="E96" s="14" t="str">
        <x:f>IF(OR(NOT(ISNUMBER(A96)),B96="",NOT(ISNUMBER(C96)),C96&lt;0),"",IF(B96="Пополнение",C96,IF(B96="Вывод",-C96,"")))</x:f>
      </x:c>
      <x:c r="F96" s="1"/>
      <x:c r="G96" s="1"/>
    </x:row>
    <x:row r="97" ht="22" customHeight="1">
      <x:c r="A97" s="11"/>
      <x:c r="B97" s="9"/>
      <x:c r="C97" s="13"/>
      <x:c r="D97" s="9"/>
      <x:c r="E97" s="14" t="str">
        <x:f>IF(OR(NOT(ISNUMBER(A97)),B97="",NOT(ISNUMBER(C97)),C97&lt;0),"",IF(B97="Пополнение",C97,IF(B97="Вывод",-C97,"")))</x:f>
      </x:c>
      <x:c r="F97" s="1"/>
      <x:c r="G97" s="1"/>
    </x:row>
    <x:row r="98" ht="22" customHeight="1">
      <x:c r="A98" s="11"/>
      <x:c r="B98" s="9"/>
      <x:c r="C98" s="13"/>
      <x:c r="D98" s="9"/>
      <x:c r="E98" s="14" t="str">
        <x:f>IF(OR(NOT(ISNUMBER(A98)),B98="",NOT(ISNUMBER(C98)),C98&lt;0),"",IF(B98="Пополнение",C98,IF(B98="Вывод",-C98,"")))</x:f>
      </x:c>
      <x:c r="F98" s="1"/>
      <x:c r="G98" s="1"/>
    </x:row>
    <x:row r="99" ht="22" customHeight="1">
      <x:c r="A99" s="11"/>
      <x:c r="B99" s="9"/>
      <x:c r="C99" s="13"/>
      <x:c r="D99" s="9"/>
      <x:c r="E99" s="14" t="str">
        <x:f>IF(OR(NOT(ISNUMBER(A99)),B99="",NOT(ISNUMBER(C99)),C99&lt;0),"",IF(B99="Пополнение",C99,IF(B99="Вывод",-C99,"")))</x:f>
      </x:c>
      <x:c r="F99" s="1"/>
      <x:c r="G99" s="1"/>
    </x:row>
    <x:row r="100" ht="22" customHeight="1">
      <x:c r="A100" s="11"/>
      <x:c r="B100" s="9"/>
      <x:c r="C100" s="13"/>
      <x:c r="D100" s="9"/>
      <x:c r="E100" s="14" t="str">
        <x:f>IF(OR(NOT(ISNUMBER(A100)),B100="",NOT(ISNUMBER(C100)),C100&lt;0),"",IF(B100="Пополнение",C100,IF(B100="Вывод",-C100,"")))</x:f>
      </x:c>
      <x:c r="F100" s="1"/>
      <x:c r="G100" s="1"/>
    </x:row>
    <x:row r="101" ht="22" customHeight="1">
      <x:c r="A101" s="11"/>
      <x:c r="B101" s="9"/>
      <x:c r="C101" s="13"/>
      <x:c r="D101" s="9"/>
      <x:c r="E101" s="14" t="str">
        <x:f>IF(OR(NOT(ISNUMBER(A101)),B101="",NOT(ISNUMBER(C101)),C101&lt;0),"",IF(B101="Пополнение",C101,IF(B101="Вывод",-C101,"")))</x:f>
      </x:c>
      <x:c r="F101" s="1"/>
      <x:c r="G101" s="1"/>
    </x:row>
    <x:row r="102" ht="22" customHeight="1">
      <x:c r="A102" s="11"/>
      <x:c r="B102" s="9"/>
      <x:c r="C102" s="13"/>
      <x:c r="D102" s="9"/>
      <x:c r="E102" s="14" t="str">
        <x:f>IF(OR(NOT(ISNUMBER(A102)),B102="",NOT(ISNUMBER(C102)),C102&lt;0),"",IF(B102="Пополнение",C102,IF(B102="Вывод",-C102,"")))</x:f>
      </x:c>
      <x:c r="F102" s="1"/>
      <x:c r="G102" s="1"/>
    </x:row>
    <x:row r="103" ht="22" customHeight="1">
      <x:c r="A103" s="11"/>
      <x:c r="B103" s="9"/>
      <x:c r="C103" s="13"/>
      <x:c r="D103" s="9"/>
      <x:c r="E103" s="14" t="str">
        <x:f>IF(OR(NOT(ISNUMBER(A103)),B103="",NOT(ISNUMBER(C103)),C103&lt;0),"",IF(B103="Пополнение",C103,IF(B103="Вывод",-C103,"")))</x:f>
      </x:c>
      <x:c r="F103" s="1"/>
      <x:c r="G103" s="1"/>
    </x:row>
    <x:row r="104" ht="22" customHeight="1">
      <x:c r="A104" s="11"/>
      <x:c r="B104" s="9"/>
      <x:c r="C104" s="13"/>
      <x:c r="D104" s="9"/>
      <x:c r="E104" s="14" t="str">
        <x:f>IF(OR(NOT(ISNUMBER(A104)),B104="",NOT(ISNUMBER(C104)),C104&lt;0),"",IF(B104="Пополнение",C104,IF(B104="Вывод",-C104,"")))</x:f>
      </x:c>
      <x:c r="F104" s="1"/>
      <x:c r="G104" s="1"/>
    </x:row>
    <x:row r="105" ht="22" customHeight="1">
      <x:c r="A105" s="11"/>
      <x:c r="B105" s="9"/>
      <x:c r="C105" s="13"/>
      <x:c r="D105" s="9"/>
      <x:c r="E105" s="14" t="str">
        <x:f>IF(OR(NOT(ISNUMBER(A105)),B105="",NOT(ISNUMBER(C105)),C105&lt;0),"",IF(B105="Пополнение",C105,IF(B105="Вывод",-C105,"")))</x:f>
      </x:c>
      <x:c r="F105" s="1"/>
      <x:c r="G105" s="1"/>
    </x:row>
    <x:row r="106" ht="22" customHeight="1">
      <x:c r="A106" s="11"/>
      <x:c r="B106" s="9"/>
      <x:c r="C106" s="13"/>
      <x:c r="D106" s="9"/>
      <x:c r="E106" s="14" t="str">
        <x:f>IF(OR(NOT(ISNUMBER(A106)),B106="",NOT(ISNUMBER(C106)),C106&lt;0),"",IF(B106="Пополнение",C106,IF(B106="Вывод",-C106,"")))</x:f>
      </x:c>
      <x:c r="F106" s="1"/>
      <x:c r="G106" s="1"/>
    </x:row>
    <x:row r="107" ht="22" customHeight="1">
      <x:c r="A107" s="11"/>
      <x:c r="B107" s="9"/>
      <x:c r="C107" s="13"/>
      <x:c r="D107" s="9"/>
      <x:c r="E107" s="14" t="str">
        <x:f>IF(OR(NOT(ISNUMBER(A107)),B107="",NOT(ISNUMBER(C107)),C107&lt;0),"",IF(B107="Пополнение",C107,IF(B107="Вывод",-C107,"")))</x:f>
      </x:c>
      <x:c r="F107" s="1"/>
      <x:c r="G107" s="1"/>
    </x:row>
    <x:row r="108" ht="22" customHeight="1">
      <x:c r="A108" s="11"/>
      <x:c r="B108" s="9"/>
      <x:c r="C108" s="13"/>
      <x:c r="D108" s="9"/>
      <x:c r="E108" s="14" t="str">
        <x:f>IF(OR(NOT(ISNUMBER(A108)),B108="",NOT(ISNUMBER(C108)),C108&lt;0),"",IF(B108="Пополнение",C108,IF(B108="Вывод",-C108,"")))</x:f>
      </x:c>
      <x:c r="F108" s="1"/>
      <x:c r="G108" s="1"/>
    </x:row>
    <x:row r="109" ht="22" customHeight="1">
      <x:c r="A109" s="11"/>
      <x:c r="B109" s="9"/>
      <x:c r="C109" s="13"/>
      <x:c r="D109" s="9"/>
      <x:c r="E109" s="14" t="str">
        <x:f>IF(OR(NOT(ISNUMBER(A109)),B109="",NOT(ISNUMBER(C109)),C109&lt;0),"",IF(B109="Пополнение",C109,IF(B109="Вывод",-C109,"")))</x:f>
      </x:c>
      <x:c r="F109" s="1"/>
      <x:c r="G109" s="1"/>
    </x:row>
    <x:row r="110" ht="22" customHeight="1">
      <x:c r="A110" s="11"/>
      <x:c r="B110" s="9"/>
      <x:c r="C110" s="13"/>
      <x:c r="D110" s="9"/>
      <x:c r="E110" s="14" t="str">
        <x:f>IF(OR(NOT(ISNUMBER(A110)),B110="",NOT(ISNUMBER(C110)),C110&lt;0),"",IF(B110="Пополнение",C110,IF(B110="Вывод",-C110,"")))</x:f>
      </x:c>
      <x:c r="F110" s="1"/>
      <x:c r="G110" s="1"/>
    </x:row>
    <x:row r="111" ht="22" customHeight="1">
      <x:c r="A111" s="11"/>
      <x:c r="B111" s="9"/>
      <x:c r="C111" s="13"/>
      <x:c r="D111" s="9"/>
      <x:c r="E111" s="14" t="str">
        <x:f>IF(OR(NOT(ISNUMBER(A111)),B111="",NOT(ISNUMBER(C111)),C111&lt;0),"",IF(B111="Пополнение",C111,IF(B111="Вывод",-C111,"")))</x:f>
      </x:c>
      <x:c r="F111" s="1"/>
      <x:c r="G111" s="1"/>
    </x:row>
    <x:row r="112" ht="22" customHeight="1">
      <x:c r="A112" s="11"/>
      <x:c r="B112" s="9"/>
      <x:c r="C112" s="13"/>
      <x:c r="D112" s="9"/>
      <x:c r="E112" s="14" t="str">
        <x:f>IF(OR(NOT(ISNUMBER(A112)),B112="",NOT(ISNUMBER(C112)),C112&lt;0),"",IF(B112="Пополнение",C112,IF(B112="Вывод",-C112,"")))</x:f>
      </x:c>
      <x:c r="F112" s="1"/>
      <x:c r="G112" s="1"/>
    </x:row>
    <x:row r="113" ht="22" customHeight="1">
      <x:c r="A113" s="11"/>
      <x:c r="B113" s="9"/>
      <x:c r="C113" s="13"/>
      <x:c r="D113" s="9"/>
      <x:c r="E113" s="14" t="str">
        <x:f>IF(OR(NOT(ISNUMBER(A113)),B113="",NOT(ISNUMBER(C113)),C113&lt;0),"",IF(B113="Пополнение",C113,IF(B113="Вывод",-C113,"")))</x:f>
      </x:c>
      <x:c r="F113" s="1"/>
      <x:c r="G113" s="1"/>
    </x:row>
    <x:row r="114" ht="22" customHeight="1">
      <x:c r="A114" s="11"/>
      <x:c r="B114" s="9"/>
      <x:c r="C114" s="13"/>
      <x:c r="D114" s="9"/>
      <x:c r="E114" s="14" t="str">
        <x:f>IF(OR(NOT(ISNUMBER(A114)),B114="",NOT(ISNUMBER(C114)),C114&lt;0),"",IF(B114="Пополнение",C114,IF(B114="Вывод",-C114,"")))</x:f>
      </x:c>
      <x:c r="F114" s="1"/>
      <x:c r="G114" s="1"/>
    </x:row>
    <x:row r="115" ht="22" customHeight="1">
      <x:c r="A115" s="11"/>
      <x:c r="B115" s="9"/>
      <x:c r="C115" s="13"/>
      <x:c r="D115" s="9"/>
      <x:c r="E115" s="14" t="str">
        <x:f>IF(OR(NOT(ISNUMBER(A115)),B115="",NOT(ISNUMBER(C115)),C115&lt;0),"",IF(B115="Пополнение",C115,IF(B115="Вывод",-C115,"")))</x:f>
      </x:c>
      <x:c r="F115" s="1"/>
      <x:c r="G115" s="1"/>
    </x:row>
    <x:row r="116" ht="22" customHeight="1">
      <x:c r="A116" s="11"/>
      <x:c r="B116" s="9"/>
      <x:c r="C116" s="13"/>
      <x:c r="D116" s="9"/>
      <x:c r="E116" s="14" t="str">
        <x:f>IF(OR(NOT(ISNUMBER(A116)),B116="",NOT(ISNUMBER(C116)),C116&lt;0),"",IF(B116="Пополнение",C116,IF(B116="Вывод",-C116,"")))</x:f>
      </x:c>
      <x:c r="F116" s="1"/>
      <x:c r="G116" s="1"/>
    </x:row>
    <x:row r="117" ht="22" customHeight="1">
      <x:c r="A117" s="11"/>
      <x:c r="B117" s="9"/>
      <x:c r="C117" s="13"/>
      <x:c r="D117" s="9"/>
      <x:c r="E117" s="14" t="str">
        <x:f>IF(OR(NOT(ISNUMBER(A117)),B117="",NOT(ISNUMBER(C117)),C117&lt;0),"",IF(B117="Пополнение",C117,IF(B117="Вывод",-C117,"")))</x:f>
      </x:c>
      <x:c r="F117" s="1"/>
      <x:c r="G117" s="1"/>
    </x:row>
    <x:row r="118" ht="22" customHeight="1">
      <x:c r="A118" s="11"/>
      <x:c r="B118" s="9"/>
      <x:c r="C118" s="13"/>
      <x:c r="D118" s="9"/>
      <x:c r="E118" s="14" t="str">
        <x:f>IF(OR(NOT(ISNUMBER(A118)),B118="",NOT(ISNUMBER(C118)),C118&lt;0),"",IF(B118="Пополнение",C118,IF(B118="Вывод",-C118,"")))</x:f>
      </x:c>
      <x:c r="F118" s="1"/>
      <x:c r="G118" s="1"/>
    </x:row>
    <x:row r="119" ht="22" customHeight="1">
      <x:c r="A119" s="11"/>
      <x:c r="B119" s="9"/>
      <x:c r="C119" s="13"/>
      <x:c r="D119" s="9"/>
      <x:c r="E119" s="14" t="str">
        <x:f>IF(OR(NOT(ISNUMBER(A119)),B119="",NOT(ISNUMBER(C119)),C119&lt;0),"",IF(B119="Пополнение",C119,IF(B119="Вывод",-C119,"")))</x:f>
      </x:c>
      <x:c r="F119" s="1"/>
      <x:c r="G119" s="1"/>
    </x:row>
    <x:row r="120" ht="22" customHeight="1">
      <x:c r="A120" s="11"/>
      <x:c r="B120" s="9"/>
      <x:c r="C120" s="13"/>
      <x:c r="D120" s="9"/>
      <x:c r="E120" s="14" t="str">
        <x:f>IF(OR(NOT(ISNUMBER(A120)),B120="",NOT(ISNUMBER(C120)),C120&lt;0),"",IF(B120="Пополнение",C120,IF(B120="Вывод",-C120,"")))</x:f>
      </x:c>
      <x:c r="F120" s="1"/>
      <x:c r="G120" s="1"/>
    </x:row>
    <x:row r="121" ht="22" customHeight="1">
      <x:c r="A121" s="11"/>
      <x:c r="B121" s="9"/>
      <x:c r="C121" s="13"/>
      <x:c r="D121" s="9"/>
      <x:c r="E121" s="14" t="str">
        <x:f>IF(OR(NOT(ISNUMBER(A121)),B121="",NOT(ISNUMBER(C121)),C121&lt;0),"",IF(B121="Пополнение",C121,IF(B121="Вывод",-C121,"")))</x:f>
      </x:c>
      <x:c r="F121" s="1"/>
      <x:c r="G121" s="1"/>
    </x:row>
    <x:row r="122" ht="22" customHeight="1">
      <x:c r="A122" s="11"/>
      <x:c r="B122" s="9"/>
      <x:c r="C122" s="13"/>
      <x:c r="D122" s="9"/>
      <x:c r="E122" s="14" t="str">
        <x:f>IF(OR(NOT(ISNUMBER(A122)),B122="",NOT(ISNUMBER(C122)),C122&lt;0),"",IF(B122="Пополнение",C122,IF(B122="Вывод",-C122,"")))</x:f>
      </x:c>
      <x:c r="F122" s="1"/>
      <x:c r="G122" s="1"/>
    </x:row>
    <x:row r="123" ht="22" customHeight="1">
      <x:c r="A123" s="11"/>
      <x:c r="B123" s="9"/>
      <x:c r="C123" s="13"/>
      <x:c r="D123" s="9"/>
      <x:c r="E123" s="14" t="str">
        <x:f>IF(OR(NOT(ISNUMBER(A123)),B123="",NOT(ISNUMBER(C123)),C123&lt;0),"",IF(B123="Пополнение",C123,IF(B123="Вывод",-C123,"")))</x:f>
      </x:c>
      <x:c r="F123" s="1"/>
      <x:c r="G123" s="1"/>
    </x:row>
    <x:row r="124" ht="22" customHeight="1">
      <x:c r="A124" s="11"/>
      <x:c r="B124" s="9"/>
      <x:c r="C124" s="13"/>
      <x:c r="D124" s="9"/>
      <x:c r="E124" s="14" t="str">
        <x:f>IF(OR(NOT(ISNUMBER(A124)),B124="",NOT(ISNUMBER(C124)),C124&lt;0),"",IF(B124="Пополнение",C124,IF(B124="Вывод",-C124,"")))</x:f>
      </x:c>
      <x:c r="F124" s="1"/>
      <x:c r="G124" s="1"/>
    </x:row>
    <x:row r="125" ht="22" customHeight="1">
      <x:c r="A125" s="11"/>
      <x:c r="B125" s="9"/>
      <x:c r="C125" s="13"/>
      <x:c r="D125" s="9"/>
      <x:c r="E125" s="14" t="str">
        <x:f>IF(OR(NOT(ISNUMBER(A125)),B125="",NOT(ISNUMBER(C125)),C125&lt;0),"",IF(B125="Пополнение",C125,IF(B125="Вывод",-C125,"")))</x:f>
      </x:c>
      <x:c r="F125" s="1"/>
      <x:c r="G125" s="1"/>
    </x:row>
    <x:row r="126" ht="22" customHeight="1">
      <x:c r="A126" s="11"/>
      <x:c r="B126" s="9"/>
      <x:c r="C126" s="13"/>
      <x:c r="D126" s="9"/>
      <x:c r="E126" s="14" t="str">
        <x:f>IF(OR(NOT(ISNUMBER(A126)),B126="",NOT(ISNUMBER(C126)),C126&lt;0),"",IF(B126="Пополнение",C126,IF(B126="Вывод",-C126,"")))</x:f>
      </x:c>
      <x:c r="F126" s="1"/>
      <x:c r="G126" s="1"/>
    </x:row>
    <x:row r="127" ht="22" customHeight="1">
      <x:c r="A127" s="11"/>
      <x:c r="B127" s="9"/>
      <x:c r="C127" s="13"/>
      <x:c r="D127" s="9"/>
      <x:c r="E127" s="14" t="str">
        <x:f>IF(OR(NOT(ISNUMBER(A127)),B127="",NOT(ISNUMBER(C127)),C127&lt;0),"",IF(B127="Пополнение",C127,IF(B127="Вывод",-C127,"")))</x:f>
      </x:c>
      <x:c r="F127" s="1"/>
      <x:c r="G127" s="1"/>
    </x:row>
    <x:row r="128" ht="22" customHeight="1">
      <x:c r="A128" s="11"/>
      <x:c r="B128" s="9"/>
      <x:c r="C128" s="13"/>
      <x:c r="D128" s="9"/>
      <x:c r="E128" s="14" t="str">
        <x:f>IF(OR(NOT(ISNUMBER(A128)),B128="",NOT(ISNUMBER(C128)),C128&lt;0),"",IF(B128="Пополнение",C128,IF(B128="Вывод",-C128,"")))</x:f>
      </x:c>
      <x:c r="F128" s="1"/>
      <x:c r="G128" s="1"/>
    </x:row>
    <x:row r="129" ht="22" customHeight="1">
      <x:c r="A129" s="11"/>
      <x:c r="B129" s="9"/>
      <x:c r="C129" s="13"/>
      <x:c r="D129" s="9"/>
      <x:c r="E129" s="14" t="str">
        <x:f>IF(OR(NOT(ISNUMBER(A129)),B129="",NOT(ISNUMBER(C129)),C129&lt;0),"",IF(B129="Пополнение",C129,IF(B129="Вывод",-C129,"")))</x:f>
      </x:c>
      <x:c r="F129" s="1"/>
      <x:c r="G129" s="1"/>
    </x:row>
    <x:row r="130" ht="22" customHeight="1">
      <x:c r="A130" s="11"/>
      <x:c r="B130" s="9"/>
      <x:c r="C130" s="13"/>
      <x:c r="D130" s="9"/>
      <x:c r="E130" s="14" t="str">
        <x:f>IF(OR(NOT(ISNUMBER(A130)),B130="",NOT(ISNUMBER(C130)),C130&lt;0),"",IF(B130="Пополнение",C130,IF(B130="Вывод",-C130,"")))</x:f>
      </x:c>
      <x:c r="F130" s="1"/>
      <x:c r="G130" s="1"/>
    </x:row>
    <x:row r="131" ht="22" customHeight="1">
      <x:c r="A131" s="11"/>
      <x:c r="B131" s="9"/>
      <x:c r="C131" s="13"/>
      <x:c r="D131" s="9"/>
      <x:c r="E131" s="14" t="str">
        <x:f>IF(OR(NOT(ISNUMBER(A131)),B131="",NOT(ISNUMBER(C131)),C131&lt;0),"",IF(B131="Пополнение",C131,IF(B131="Вывод",-C131,"")))</x:f>
      </x:c>
      <x:c r="F131" s="1"/>
      <x:c r="G131" s="1"/>
    </x:row>
    <x:row r="132" ht="22" customHeight="1">
      <x:c r="A132" s="11"/>
      <x:c r="B132" s="9"/>
      <x:c r="C132" s="13"/>
      <x:c r="D132" s="9"/>
      <x:c r="E132" s="14" t="str">
        <x:f>IF(OR(NOT(ISNUMBER(A132)),B132="",NOT(ISNUMBER(C132)),C132&lt;0),"",IF(B132="Пополнение",C132,IF(B132="Вывод",-C132,"")))</x:f>
      </x:c>
      <x:c r="F132" s="1"/>
      <x:c r="G132" s="1"/>
    </x:row>
    <x:row r="133" ht="22" customHeight="1">
      <x:c r="A133" s="11"/>
      <x:c r="B133" s="9"/>
      <x:c r="C133" s="13"/>
      <x:c r="D133" s="9"/>
      <x:c r="E133" s="14" t="str">
        <x:f>IF(OR(NOT(ISNUMBER(A133)),B133="",NOT(ISNUMBER(C133)),C133&lt;0),"",IF(B133="Пополнение",C133,IF(B133="Вывод",-C133,"")))</x:f>
      </x:c>
      <x:c r="F133" s="1"/>
      <x:c r="G133" s="1"/>
    </x:row>
    <x:row r="134" ht="22" customHeight="1">
      <x:c r="A134" s="11"/>
      <x:c r="B134" s="9"/>
      <x:c r="C134" s="13"/>
      <x:c r="D134" s="9"/>
      <x:c r="E134" s="14" t="str">
        <x:f>IF(OR(NOT(ISNUMBER(A134)),B134="",NOT(ISNUMBER(C134)),C134&lt;0),"",IF(B134="Пополнение",C134,IF(B134="Вывод",-C134,"")))</x:f>
      </x:c>
      <x:c r="F134" s="1"/>
      <x:c r="G134" s="1"/>
    </x:row>
    <x:row r="135" ht="22" customHeight="1">
      <x:c r="A135" s="11"/>
      <x:c r="B135" s="9"/>
      <x:c r="C135" s="13"/>
      <x:c r="D135" s="9"/>
      <x:c r="E135" s="14" t="str">
        <x:f>IF(OR(NOT(ISNUMBER(A135)),B135="",NOT(ISNUMBER(C135)),C135&lt;0),"",IF(B135="Пополнение",C135,IF(B135="Вывод",-C135,"")))</x:f>
      </x:c>
      <x:c r="F135" s="1"/>
      <x:c r="G135" s="1"/>
    </x:row>
    <x:row r="136" ht="22" customHeight="1">
      <x:c r="A136" s="11"/>
      <x:c r="B136" s="9"/>
      <x:c r="C136" s="13"/>
      <x:c r="D136" s="9"/>
      <x:c r="E136" s="14" t="str">
        <x:f>IF(OR(NOT(ISNUMBER(A136)),B136="",NOT(ISNUMBER(C136)),C136&lt;0),"",IF(B136="Пополнение",C136,IF(B136="Вывод",-C136,"")))</x:f>
      </x:c>
      <x:c r="F136" s="1"/>
      <x:c r="G136" s="1"/>
    </x:row>
    <x:row r="137" ht="22" customHeight="1">
      <x:c r="A137" s="11"/>
      <x:c r="B137" s="9"/>
      <x:c r="C137" s="13"/>
      <x:c r="D137" s="9"/>
      <x:c r="E137" s="14" t="str">
        <x:f>IF(OR(NOT(ISNUMBER(A137)),B137="",NOT(ISNUMBER(C137)),C137&lt;0),"",IF(B137="Пополнение",C137,IF(B137="Вывод",-C137,"")))</x:f>
      </x:c>
      <x:c r="F137" s="1"/>
      <x:c r="G137" s="1"/>
    </x:row>
    <x:row r="138" ht="22" customHeight="1">
      <x:c r="A138" s="11"/>
      <x:c r="B138" s="9"/>
      <x:c r="C138" s="13"/>
      <x:c r="D138" s="9"/>
      <x:c r="E138" s="14" t="str">
        <x:f>IF(OR(NOT(ISNUMBER(A138)),B138="",NOT(ISNUMBER(C138)),C138&lt;0),"",IF(B138="Пополнение",C138,IF(B138="Вывод",-C138,"")))</x:f>
      </x:c>
      <x:c r="F138" s="1"/>
      <x:c r="G138" s="1"/>
    </x:row>
    <x:row r="139" ht="22" customHeight="1">
      <x:c r="A139" s="11"/>
      <x:c r="B139" s="9"/>
      <x:c r="C139" s="13"/>
      <x:c r="D139" s="9"/>
      <x:c r="E139" s="14" t="str">
        <x:f>IF(OR(NOT(ISNUMBER(A139)),B139="",NOT(ISNUMBER(C139)),C139&lt;0),"",IF(B139="Пополнение",C139,IF(B139="Вывод",-C139,"")))</x:f>
      </x:c>
      <x:c r="F139" s="1"/>
      <x:c r="G139" s="1"/>
    </x:row>
    <x:row r="140" ht="22" customHeight="1">
      <x:c r="A140" s="11"/>
      <x:c r="B140" s="9"/>
      <x:c r="C140" s="13"/>
      <x:c r="D140" s="9"/>
      <x:c r="E140" s="14" t="str">
        <x:f>IF(OR(NOT(ISNUMBER(A140)),B140="",NOT(ISNUMBER(C140)),C140&lt;0),"",IF(B140="Пополнение",C140,IF(B140="Вывод",-C140,"")))</x:f>
      </x:c>
      <x:c r="F140" s="1"/>
      <x:c r="G140" s="1"/>
    </x:row>
    <x:row r="141" ht="22" customHeight="1">
      <x:c r="A141" s="11"/>
      <x:c r="B141" s="9"/>
      <x:c r="C141" s="13"/>
      <x:c r="D141" s="9"/>
      <x:c r="E141" s="14" t="str">
        <x:f>IF(OR(NOT(ISNUMBER(A141)),B141="",NOT(ISNUMBER(C141)),C141&lt;0),"",IF(B141="Пополнение",C141,IF(B141="Вывод",-C141,"")))</x:f>
      </x:c>
      <x:c r="F141" s="1"/>
      <x:c r="G141" s="1"/>
    </x:row>
    <x:row r="142" ht="22" customHeight="1">
      <x:c r="A142" s="11"/>
      <x:c r="B142" s="9"/>
      <x:c r="C142" s="13"/>
      <x:c r="D142" s="9"/>
      <x:c r="E142" s="14" t="str">
        <x:f>IF(OR(NOT(ISNUMBER(A142)),B142="",NOT(ISNUMBER(C142)),C142&lt;0),"",IF(B142="Пополнение",C142,IF(B142="Вывод",-C142,"")))</x:f>
      </x:c>
      <x:c r="F142" s="1"/>
      <x:c r="G142" s="1"/>
    </x:row>
    <x:row r="143" ht="22" customHeight="1">
      <x:c r="A143" s="11"/>
      <x:c r="B143" s="9"/>
      <x:c r="C143" s="13"/>
      <x:c r="D143" s="9"/>
      <x:c r="E143" s="14" t="str">
        <x:f>IF(OR(NOT(ISNUMBER(A143)),B143="",NOT(ISNUMBER(C143)),C143&lt;0),"",IF(B143="Пополнение",C143,IF(B143="Вывод",-C143,"")))</x:f>
      </x:c>
      <x:c r="F143" s="1"/>
      <x:c r="G143" s="1"/>
    </x:row>
    <x:row r="144" ht="22" customHeight="1">
      <x:c r="A144" s="11"/>
      <x:c r="B144" s="9"/>
      <x:c r="C144" s="13"/>
      <x:c r="D144" s="9"/>
      <x:c r="E144" s="14" t="str">
        <x:f>IF(OR(NOT(ISNUMBER(A144)),B144="",NOT(ISNUMBER(C144)),C144&lt;0),"",IF(B144="Пополнение",C144,IF(B144="Вывод",-C144,"")))</x:f>
      </x:c>
      <x:c r="F144" s="1"/>
      <x:c r="G144" s="1"/>
    </x:row>
    <x:row r="145" ht="22" customHeight="1">
      <x:c r="A145" s="11"/>
      <x:c r="B145" s="9"/>
      <x:c r="C145" s="13"/>
      <x:c r="D145" s="9"/>
      <x:c r="E145" s="14" t="str">
        <x:f>IF(OR(NOT(ISNUMBER(A145)),B145="",NOT(ISNUMBER(C145)),C145&lt;0),"",IF(B145="Пополнение",C145,IF(B145="Вывод",-C145,"")))</x:f>
      </x:c>
      <x:c r="F145" s="1"/>
      <x:c r="G145" s="1"/>
    </x:row>
    <x:row r="146" ht="22" customHeight="1">
      <x:c r="A146" s="11"/>
      <x:c r="B146" s="9"/>
      <x:c r="C146" s="13"/>
      <x:c r="D146" s="9"/>
      <x:c r="E146" s="14" t="str">
        <x:f>IF(OR(NOT(ISNUMBER(A146)),B146="",NOT(ISNUMBER(C146)),C146&lt;0),"",IF(B146="Пополнение",C146,IF(B146="Вывод",-C146,"")))</x:f>
      </x:c>
      <x:c r="F146" s="1"/>
      <x:c r="G146" s="1"/>
    </x:row>
    <x:row r="147" ht="22" customHeight="1">
      <x:c r="A147" s="11"/>
      <x:c r="B147" s="9"/>
      <x:c r="C147" s="13"/>
      <x:c r="D147" s="9"/>
      <x:c r="E147" s="14" t="str">
        <x:f>IF(OR(NOT(ISNUMBER(A147)),B147="",NOT(ISNUMBER(C147)),C147&lt;0),"",IF(B147="Пополнение",C147,IF(B147="Вывод",-C147,"")))</x:f>
      </x:c>
      <x:c r="F147" s="1"/>
      <x:c r="G147" s="1"/>
    </x:row>
    <x:row r="148" ht="22" customHeight="1">
      <x:c r="A148" s="11"/>
      <x:c r="B148" s="9"/>
      <x:c r="C148" s="13"/>
      <x:c r="D148" s="9"/>
      <x:c r="E148" s="14" t="str">
        <x:f>IF(OR(NOT(ISNUMBER(A148)),B148="",NOT(ISNUMBER(C148)),C148&lt;0),"",IF(B148="Пополнение",C148,IF(B148="Вывод",-C148,"")))</x:f>
      </x:c>
      <x:c r="F148" s="1"/>
      <x:c r="G148" s="1"/>
    </x:row>
    <x:row r="149" ht="22" customHeight="1">
      <x:c r="A149" s="11"/>
      <x:c r="B149" s="9"/>
      <x:c r="C149" s="13"/>
      <x:c r="D149" s="9"/>
      <x:c r="E149" s="14" t="str">
        <x:f>IF(OR(NOT(ISNUMBER(A149)),B149="",NOT(ISNUMBER(C149)),C149&lt;0),"",IF(B149="Пополнение",C149,IF(B149="Вывод",-C149,"")))</x:f>
      </x:c>
      <x:c r="F149" s="1"/>
      <x:c r="G149" s="1"/>
    </x:row>
    <x:row r="150" ht="22" customHeight="1">
      <x:c r="A150" s="11"/>
      <x:c r="B150" s="9"/>
      <x:c r="C150" s="13"/>
      <x:c r="D150" s="9"/>
      <x:c r="E150" s="14" t="str">
        <x:f>IF(OR(NOT(ISNUMBER(A150)),B150="",NOT(ISNUMBER(C150)),C150&lt;0),"",IF(B150="Пополнение",C150,IF(B150="Вывод",-C150,"")))</x:f>
      </x:c>
      <x:c r="F150" s="1"/>
      <x:c r="G150" s="1"/>
    </x:row>
    <x:row r="151" ht="22" customHeight="1">
      <x:c r="A151" s="11"/>
      <x:c r="B151" s="9"/>
      <x:c r="C151" s="13"/>
      <x:c r="D151" s="9"/>
      <x:c r="E151" s="14" t="str">
        <x:f>IF(OR(NOT(ISNUMBER(A151)),B151="",NOT(ISNUMBER(C151)),C151&lt;0),"",IF(B151="Пополнение",C151,IF(B151="Вывод",-C151,"")))</x:f>
      </x:c>
      <x:c r="F151" s="1"/>
      <x:c r="G151" s="1"/>
    </x:row>
    <x:row r="152" ht="22" customHeight="1">
      <x:c r="A152" s="11"/>
      <x:c r="B152" s="9"/>
      <x:c r="C152" s="13"/>
      <x:c r="D152" s="9"/>
      <x:c r="E152" s="14" t="str">
        <x:f>IF(OR(NOT(ISNUMBER(A152)),B152="",NOT(ISNUMBER(C152)),C152&lt;0),"",IF(B152="Пополнение",C152,IF(B152="Вывод",-C152,"")))</x:f>
      </x:c>
      <x:c r="F152" s="1"/>
      <x:c r="G152" s="1"/>
    </x:row>
    <x:row r="153" ht="22" customHeight="1">
      <x:c r="A153" s="11"/>
      <x:c r="B153" s="9"/>
      <x:c r="C153" s="13"/>
      <x:c r="D153" s="9"/>
      <x:c r="E153" s="14" t="str">
        <x:f>IF(OR(NOT(ISNUMBER(A153)),B153="",NOT(ISNUMBER(C153)),C153&lt;0),"",IF(B153="Пополнение",C153,IF(B153="Вывод",-C153,"")))</x:f>
      </x:c>
      <x:c r="F153" s="1"/>
      <x:c r="G153" s="1"/>
    </x:row>
    <x:row r="154" ht="22" customHeight="1">
      <x:c r="A154" s="11"/>
      <x:c r="B154" s="9"/>
      <x:c r="C154" s="13"/>
      <x:c r="D154" s="9"/>
      <x:c r="E154" s="14" t="str">
        <x:f>IF(OR(NOT(ISNUMBER(A154)),B154="",NOT(ISNUMBER(C154)),C154&lt;0),"",IF(B154="Пополнение",C154,IF(B154="Вывод",-C154,"")))</x:f>
      </x:c>
      <x:c r="F154" s="1"/>
      <x:c r="G154" s="1"/>
    </x:row>
    <x:row r="155" ht="22" customHeight="1">
      <x:c r="A155" s="11"/>
      <x:c r="B155" s="9"/>
      <x:c r="C155" s="13"/>
      <x:c r="D155" s="9"/>
      <x:c r="E155" s="14" t="str">
        <x:f>IF(OR(NOT(ISNUMBER(A155)),B155="",NOT(ISNUMBER(C155)),C155&lt;0),"",IF(B155="Пополнение",C155,IF(B155="Вывод",-C155,"")))</x:f>
      </x:c>
      <x:c r="F155" s="1"/>
      <x:c r="G155" s="1"/>
    </x:row>
    <x:row r="156" ht="22" customHeight="1">
      <x:c r="A156" s="11"/>
      <x:c r="B156" s="9"/>
      <x:c r="C156" s="13"/>
      <x:c r="D156" s="9"/>
      <x:c r="E156" s="14" t="str">
        <x:f>IF(OR(NOT(ISNUMBER(A156)),B156="",NOT(ISNUMBER(C156)),C156&lt;0),"",IF(B156="Пополнение",C156,IF(B156="Вывод",-C156,"")))</x:f>
      </x:c>
      <x:c r="F156" s="1"/>
      <x:c r="G156" s="1"/>
    </x:row>
    <x:row r="157" ht="22" customHeight="1">
      <x:c r="A157" s="11"/>
      <x:c r="B157" s="9"/>
      <x:c r="C157" s="13"/>
      <x:c r="D157" s="9"/>
      <x:c r="E157" s="14" t="str">
        <x:f>IF(OR(NOT(ISNUMBER(A157)),B157="",NOT(ISNUMBER(C157)),C157&lt;0),"",IF(B157="Пополнение",C157,IF(B157="Вывод",-C157,"")))</x:f>
      </x:c>
      <x:c r="F157" s="1"/>
      <x:c r="G157" s="1"/>
    </x:row>
    <x:row r="158" ht="22" customHeight="1">
      <x:c r="A158" s="11"/>
      <x:c r="B158" s="9"/>
      <x:c r="C158" s="13"/>
      <x:c r="D158" s="9"/>
      <x:c r="E158" s="14" t="str">
        <x:f>IF(OR(NOT(ISNUMBER(A158)),B158="",NOT(ISNUMBER(C158)),C158&lt;0),"",IF(B158="Пополнение",C158,IF(B158="Вывод",-C158,"")))</x:f>
      </x:c>
      <x:c r="F158" s="1"/>
      <x:c r="G158" s="1"/>
    </x:row>
    <x:row r="159" ht="22" customHeight="1">
      <x:c r="A159" s="11"/>
      <x:c r="B159" s="9"/>
      <x:c r="C159" s="13"/>
      <x:c r="D159" s="9"/>
      <x:c r="E159" s="14" t="str">
        <x:f>IF(OR(NOT(ISNUMBER(A159)),B159="",NOT(ISNUMBER(C159)),C159&lt;0),"",IF(B159="Пополнение",C159,IF(B159="Вывод",-C159,"")))</x:f>
      </x:c>
      <x:c r="F159" s="1"/>
      <x:c r="G159" s="1"/>
    </x:row>
    <x:row r="160" ht="22" customHeight="1">
      <x:c r="A160" s="11"/>
      <x:c r="B160" s="9"/>
      <x:c r="C160" s="13"/>
      <x:c r="D160" s="9"/>
      <x:c r="E160" s="14" t="str">
        <x:f>IF(OR(NOT(ISNUMBER(A160)),B160="",NOT(ISNUMBER(C160)),C160&lt;0),"",IF(B160="Пополнение",C160,IF(B160="Вывод",-C160,"")))</x:f>
      </x:c>
      <x:c r="F160" s="1"/>
      <x:c r="G160" s="1"/>
    </x:row>
    <x:row r="161" ht="22" customHeight="1">
      <x:c r="A161" s="11"/>
      <x:c r="B161" s="9"/>
      <x:c r="C161" s="13"/>
      <x:c r="D161" s="9"/>
      <x:c r="E161" s="14" t="str">
        <x:f>IF(OR(NOT(ISNUMBER(A161)),B161="",NOT(ISNUMBER(C161)),C161&lt;0),"",IF(B161="Пополнение",C161,IF(B161="Вывод",-C161,"")))</x:f>
      </x:c>
      <x:c r="F161" s="1"/>
      <x:c r="G161" s="1"/>
    </x:row>
    <x:row r="162" ht="22" customHeight="1">
      <x:c r="A162" s="11"/>
      <x:c r="B162" s="9"/>
      <x:c r="C162" s="13"/>
      <x:c r="D162" s="9"/>
      <x:c r="E162" s="14" t="str">
        <x:f>IF(OR(NOT(ISNUMBER(A162)),B162="",NOT(ISNUMBER(C162)),C162&lt;0),"",IF(B162="Пополнение",C162,IF(B162="Вывод",-C162,"")))</x:f>
      </x:c>
      <x:c r="F162" s="1"/>
      <x:c r="G162" s="1"/>
    </x:row>
    <x:row r="163" ht="22" customHeight="1">
      <x:c r="A163" s="11"/>
      <x:c r="B163" s="9"/>
      <x:c r="C163" s="13"/>
      <x:c r="D163" s="9"/>
      <x:c r="E163" s="14" t="str">
        <x:f>IF(OR(NOT(ISNUMBER(A163)),B163="",NOT(ISNUMBER(C163)),C163&lt;0),"",IF(B163="Пополнение",C163,IF(B163="Вывод",-C163,"")))</x:f>
      </x:c>
      <x:c r="F163" s="1"/>
      <x:c r="G163" s="1"/>
    </x:row>
    <x:row r="164" ht="22" customHeight="1">
      <x:c r="A164" s="11"/>
      <x:c r="B164" s="9"/>
      <x:c r="C164" s="13"/>
      <x:c r="D164" s="9"/>
      <x:c r="E164" s="14" t="str">
        <x:f>IF(OR(NOT(ISNUMBER(A164)),B164="",NOT(ISNUMBER(C164)),C164&lt;0),"",IF(B164="Пополнение",C164,IF(B164="Вывод",-C164,"")))</x:f>
      </x:c>
      <x:c r="F164" s="1"/>
      <x:c r="G164" s="1"/>
    </x:row>
    <x:row r="165" ht="22" customHeight="1">
      <x:c r="A165" s="11"/>
      <x:c r="B165" s="9"/>
      <x:c r="C165" s="13"/>
      <x:c r="D165" s="9"/>
      <x:c r="E165" s="14" t="str">
        <x:f>IF(OR(NOT(ISNUMBER(A165)),B165="",NOT(ISNUMBER(C165)),C165&lt;0),"",IF(B165="Пополнение",C165,IF(B165="Вывод",-C165,"")))</x:f>
      </x:c>
      <x:c r="F165" s="1"/>
      <x:c r="G165" s="1"/>
    </x:row>
    <x:row r="166" ht="22" customHeight="1">
      <x:c r="A166" s="11"/>
      <x:c r="B166" s="9"/>
      <x:c r="C166" s="13"/>
      <x:c r="D166" s="9"/>
      <x:c r="E166" s="14" t="str">
        <x:f>IF(OR(NOT(ISNUMBER(A166)),B166="",NOT(ISNUMBER(C166)),C166&lt;0),"",IF(B166="Пополнение",C166,IF(B166="Вывод",-C166,"")))</x:f>
      </x:c>
      <x:c r="F166" s="1"/>
      <x:c r="G166" s="1"/>
    </x:row>
    <x:row r="167" ht="22" customHeight="1">
      <x:c r="A167" s="11"/>
      <x:c r="B167" s="9"/>
      <x:c r="C167" s="13"/>
      <x:c r="D167" s="9"/>
      <x:c r="E167" s="14" t="str">
        <x:f>IF(OR(NOT(ISNUMBER(A167)),B167="",NOT(ISNUMBER(C167)),C167&lt;0),"",IF(B167="Пополнение",C167,IF(B167="Вывод",-C167,"")))</x:f>
      </x:c>
      <x:c r="F167" s="1"/>
      <x:c r="G167" s="1"/>
    </x:row>
    <x:row r="168" ht="22" customHeight="1">
      <x:c r="A168" s="11"/>
      <x:c r="B168" s="9"/>
      <x:c r="C168" s="13"/>
      <x:c r="D168" s="9"/>
      <x:c r="E168" s="14" t="str">
        <x:f>IF(OR(NOT(ISNUMBER(A168)),B168="",NOT(ISNUMBER(C168)),C168&lt;0),"",IF(B168="Пополнение",C168,IF(B168="Вывод",-C168,"")))</x:f>
      </x:c>
      <x:c r="F168" s="1"/>
      <x:c r="G168" s="1"/>
    </x:row>
    <x:row r="169" ht="22" customHeight="1">
      <x:c r="A169" s="11"/>
      <x:c r="B169" s="9"/>
      <x:c r="C169" s="13"/>
      <x:c r="D169" s="9"/>
      <x:c r="E169" s="14" t="str">
        <x:f>IF(OR(NOT(ISNUMBER(A169)),B169="",NOT(ISNUMBER(C169)),C169&lt;0),"",IF(B169="Пополнение",C169,IF(B169="Вывод",-C169,"")))</x:f>
      </x:c>
      <x:c r="F169" s="1"/>
      <x:c r="G169" s="1"/>
    </x:row>
    <x:row r="170" ht="22" customHeight="1">
      <x:c r="A170" s="11"/>
      <x:c r="B170" s="9"/>
      <x:c r="C170" s="13"/>
      <x:c r="D170" s="9"/>
      <x:c r="E170" s="14" t="str">
        <x:f>IF(OR(NOT(ISNUMBER(A170)),B170="",NOT(ISNUMBER(C170)),C170&lt;0),"",IF(B170="Пополнение",C170,IF(B170="Вывод",-C170,"")))</x:f>
      </x:c>
      <x:c r="F170" s="1"/>
      <x:c r="G170" s="1"/>
    </x:row>
    <x:row r="171" ht="22" customHeight="1">
      <x:c r="A171" s="11"/>
      <x:c r="B171" s="9"/>
      <x:c r="C171" s="13"/>
      <x:c r="D171" s="9"/>
      <x:c r="E171" s="14" t="str">
        <x:f>IF(OR(NOT(ISNUMBER(A171)),B171="",NOT(ISNUMBER(C171)),C171&lt;0),"",IF(B171="Пополнение",C171,IF(B171="Вывод",-C171,"")))</x:f>
      </x:c>
      <x:c r="F171" s="1"/>
      <x:c r="G171" s="1"/>
    </x:row>
    <x:row r="172" ht="22" customHeight="1">
      <x:c r="A172" s="11"/>
      <x:c r="B172" s="9"/>
      <x:c r="C172" s="13"/>
      <x:c r="D172" s="9"/>
      <x:c r="E172" s="14" t="str">
        <x:f>IF(OR(NOT(ISNUMBER(A172)),B172="",NOT(ISNUMBER(C172)),C172&lt;0),"",IF(B172="Пополнение",C172,IF(B172="Вывод",-C172,"")))</x:f>
      </x:c>
      <x:c r="F172" s="1"/>
      <x:c r="G172" s="1"/>
    </x:row>
    <x:row r="173" ht="22" customHeight="1">
      <x:c r="A173" s="11"/>
      <x:c r="B173" s="9"/>
      <x:c r="C173" s="13"/>
      <x:c r="D173" s="9"/>
      <x:c r="E173" s="14" t="str">
        <x:f>IF(OR(NOT(ISNUMBER(A173)),B173="",NOT(ISNUMBER(C173)),C173&lt;0),"",IF(B173="Пополнение",C173,IF(B173="Вывод",-C173,"")))</x:f>
      </x:c>
      <x:c r="F173" s="1"/>
      <x:c r="G173" s="1"/>
    </x:row>
    <x:row r="174" ht="22" customHeight="1">
      <x:c r="A174" s="11"/>
      <x:c r="B174" s="9"/>
      <x:c r="C174" s="13"/>
      <x:c r="D174" s="9"/>
      <x:c r="E174" s="14" t="str">
        <x:f>IF(OR(NOT(ISNUMBER(A174)),B174="",NOT(ISNUMBER(C174)),C174&lt;0),"",IF(B174="Пополнение",C174,IF(B174="Вывод",-C174,"")))</x:f>
      </x:c>
      <x:c r="F174" s="1"/>
      <x:c r="G174" s="1"/>
    </x:row>
    <x:row r="175" ht="22" customHeight="1">
      <x:c r="A175" s="11"/>
      <x:c r="B175" s="9"/>
      <x:c r="C175" s="13"/>
      <x:c r="D175" s="9"/>
      <x:c r="E175" s="14" t="str">
        <x:f>IF(OR(NOT(ISNUMBER(A175)),B175="",NOT(ISNUMBER(C175)),C175&lt;0),"",IF(B175="Пополнение",C175,IF(B175="Вывод",-C175,"")))</x:f>
      </x:c>
      <x:c r="F175" s="1"/>
      <x:c r="G175" s="1"/>
    </x:row>
    <x:row r="176" ht="22" customHeight="1">
      <x:c r="A176" s="11"/>
      <x:c r="B176" s="9"/>
      <x:c r="C176" s="13"/>
      <x:c r="D176" s="9"/>
      <x:c r="E176" s="14" t="str">
        <x:f>IF(OR(NOT(ISNUMBER(A176)),B176="",NOT(ISNUMBER(C176)),C176&lt;0),"",IF(B176="Пополнение",C176,IF(B176="Вывод",-C176,"")))</x:f>
      </x:c>
      <x:c r="F176" s="1"/>
      <x:c r="G176" s="1"/>
    </x:row>
    <x:row r="177" ht="22" customHeight="1">
      <x:c r="A177" s="11"/>
      <x:c r="B177" s="9"/>
      <x:c r="C177" s="13"/>
      <x:c r="D177" s="9"/>
      <x:c r="E177" s="14" t="str">
        <x:f>IF(OR(NOT(ISNUMBER(A177)),B177="",NOT(ISNUMBER(C177)),C177&lt;0),"",IF(B177="Пополнение",C177,IF(B177="Вывод",-C177,"")))</x:f>
      </x:c>
      <x:c r="F177" s="1"/>
      <x:c r="G177" s="1"/>
    </x:row>
    <x:row r="178" ht="22" customHeight="1">
      <x:c r="A178" s="11"/>
      <x:c r="B178" s="9"/>
      <x:c r="C178" s="13"/>
      <x:c r="D178" s="9"/>
      <x:c r="E178" s="14" t="str">
        <x:f>IF(OR(NOT(ISNUMBER(A178)),B178="",NOT(ISNUMBER(C178)),C178&lt;0),"",IF(B178="Пополнение",C178,IF(B178="Вывод",-C178,"")))</x:f>
      </x:c>
      <x:c r="F178" s="1"/>
      <x:c r="G178" s="1"/>
    </x:row>
    <x:row r="179" ht="22" customHeight="1">
      <x:c r="A179" s="11"/>
      <x:c r="B179" s="9"/>
      <x:c r="C179" s="13"/>
      <x:c r="D179" s="9"/>
      <x:c r="E179" s="14" t="str">
        <x:f>IF(OR(NOT(ISNUMBER(A179)),B179="",NOT(ISNUMBER(C179)),C179&lt;0),"",IF(B179="Пополнение",C179,IF(B179="Вывод",-C179,"")))</x:f>
      </x:c>
      <x:c r="F179" s="1"/>
      <x:c r="G179" s="1"/>
    </x:row>
    <x:row r="180" ht="22" customHeight="1">
      <x:c r="A180" s="11"/>
      <x:c r="B180" s="9"/>
      <x:c r="C180" s="13"/>
      <x:c r="D180" s="9"/>
      <x:c r="E180" s="14" t="str">
        <x:f>IF(OR(NOT(ISNUMBER(A180)),B180="",NOT(ISNUMBER(C180)),C180&lt;0),"",IF(B180="Пополнение",C180,IF(B180="Вывод",-C180,"")))</x:f>
      </x:c>
      <x:c r="F180" s="1"/>
      <x:c r="G180" s="1"/>
    </x:row>
    <x:row r="181" ht="22" customHeight="1">
      <x:c r="A181" s="11"/>
      <x:c r="B181" s="9"/>
      <x:c r="C181" s="13"/>
      <x:c r="D181" s="9"/>
      <x:c r="E181" s="14" t="str">
        <x:f>IF(OR(NOT(ISNUMBER(A181)),B181="",NOT(ISNUMBER(C181)),C181&lt;0),"",IF(B181="Пополнение",C181,IF(B181="Вывод",-C181,"")))</x:f>
      </x:c>
      <x:c r="F181" s="1"/>
      <x:c r="G181" s="1"/>
    </x:row>
    <x:row r="182" ht="22" customHeight="1">
      <x:c r="A182" s="11"/>
      <x:c r="B182" s="9"/>
      <x:c r="C182" s="13"/>
      <x:c r="D182" s="9"/>
      <x:c r="E182" s="14" t="str">
        <x:f>IF(OR(NOT(ISNUMBER(A182)),B182="",NOT(ISNUMBER(C182)),C182&lt;0),"",IF(B182="Пополнение",C182,IF(B182="Вывод",-C182,"")))</x:f>
      </x:c>
      <x:c r="F182" s="1"/>
      <x:c r="G182" s="1"/>
    </x:row>
    <x:row r="183" ht="22" customHeight="1">
      <x:c r="A183" s="11"/>
      <x:c r="B183" s="9"/>
      <x:c r="C183" s="13"/>
      <x:c r="D183" s="9"/>
      <x:c r="E183" s="14" t="str">
        <x:f>IF(OR(NOT(ISNUMBER(A183)),B183="",NOT(ISNUMBER(C183)),C183&lt;0),"",IF(B183="Пополнение",C183,IF(B183="Вывод",-C183,"")))</x:f>
      </x:c>
      <x:c r="F183" s="1"/>
      <x:c r="G183" s="1"/>
    </x:row>
    <x:row r="184" ht="22" customHeight="1">
      <x:c r="A184" s="11"/>
      <x:c r="B184" s="9"/>
      <x:c r="C184" s="13"/>
      <x:c r="D184" s="9"/>
      <x:c r="E184" s="14" t="str">
        <x:f>IF(OR(NOT(ISNUMBER(A184)),B184="",NOT(ISNUMBER(C184)),C184&lt;0),"",IF(B184="Пополнение",C184,IF(B184="Вывод",-C184,"")))</x:f>
      </x:c>
      <x:c r="F184" s="1"/>
      <x:c r="G184" s="1"/>
    </x:row>
    <x:row r="185" ht="22" customHeight="1">
      <x:c r="A185" s="11"/>
      <x:c r="B185" s="9"/>
      <x:c r="C185" s="13"/>
      <x:c r="D185" s="9"/>
      <x:c r="E185" s="14" t="str">
        <x:f>IF(OR(NOT(ISNUMBER(A185)),B185="",NOT(ISNUMBER(C185)),C185&lt;0),"",IF(B185="Пополнение",C185,IF(B185="Вывод",-C185,"")))</x:f>
      </x:c>
      <x:c r="F185" s="1"/>
      <x:c r="G185" s="1"/>
    </x:row>
    <x:row r="186" ht="22" customHeight="1">
      <x:c r="A186" s="11"/>
      <x:c r="B186" s="9"/>
      <x:c r="C186" s="13"/>
      <x:c r="D186" s="9"/>
      <x:c r="E186" s="14" t="str">
        <x:f>IF(OR(NOT(ISNUMBER(A186)),B186="",NOT(ISNUMBER(C186)),C186&lt;0),"",IF(B186="Пополнение",C186,IF(B186="Вывод",-C186,"")))</x:f>
      </x:c>
      <x:c r="F186" s="1"/>
      <x:c r="G186" s="1"/>
    </x:row>
    <x:row r="187" ht="22" customHeight="1">
      <x:c r="A187" s="11"/>
      <x:c r="B187" s="9"/>
      <x:c r="C187" s="13"/>
      <x:c r="D187" s="9"/>
      <x:c r="E187" s="14" t="str">
        <x:f>IF(OR(NOT(ISNUMBER(A187)),B187="",NOT(ISNUMBER(C187)),C187&lt;0),"",IF(B187="Пополнение",C187,IF(B187="Вывод",-C187,"")))</x:f>
      </x:c>
      <x:c r="F187" s="1"/>
      <x:c r="G187" s="1"/>
    </x:row>
    <x:row r="188" ht="22" customHeight="1">
      <x:c r="A188" s="11"/>
      <x:c r="B188" s="9"/>
      <x:c r="C188" s="13"/>
      <x:c r="D188" s="9"/>
      <x:c r="E188" s="14" t="str">
        <x:f>IF(OR(NOT(ISNUMBER(A188)),B188="",NOT(ISNUMBER(C188)),C188&lt;0),"",IF(B188="Пополнение",C188,IF(B188="Вывод",-C188,"")))</x:f>
      </x:c>
      <x:c r="F188" s="1"/>
      <x:c r="G188" s="1"/>
    </x:row>
    <x:row r="189" ht="22" customHeight="1">
      <x:c r="A189" s="11"/>
      <x:c r="B189" s="9"/>
      <x:c r="C189" s="13"/>
      <x:c r="D189" s="9"/>
      <x:c r="E189" s="14" t="str">
        <x:f>IF(OR(NOT(ISNUMBER(A189)),B189="",NOT(ISNUMBER(C189)),C189&lt;0),"",IF(B189="Пополнение",C189,IF(B189="Вывод",-C189,"")))</x:f>
      </x:c>
      <x:c r="F189" s="1"/>
      <x:c r="G189" s="1"/>
    </x:row>
    <x:row r="190" ht="22" customHeight="1">
      <x:c r="A190" s="11"/>
      <x:c r="B190" s="9"/>
      <x:c r="C190" s="13"/>
      <x:c r="D190" s="9"/>
      <x:c r="E190" s="14" t="str">
        <x:f>IF(OR(NOT(ISNUMBER(A190)),B190="",NOT(ISNUMBER(C190)),C190&lt;0),"",IF(B190="Пополнение",C190,IF(B190="Вывод",-C190,"")))</x:f>
      </x:c>
      <x:c r="F190" s="1"/>
      <x:c r="G190" s="1"/>
    </x:row>
    <x:row r="191" ht="22" customHeight="1">
      <x:c r="A191" s="11"/>
      <x:c r="B191" s="9"/>
      <x:c r="C191" s="13"/>
      <x:c r="D191" s="9"/>
      <x:c r="E191" s="14" t="str">
        <x:f>IF(OR(NOT(ISNUMBER(A191)),B191="",NOT(ISNUMBER(C191)),C191&lt;0),"",IF(B191="Пополнение",C191,IF(B191="Вывод",-C191,"")))</x:f>
      </x:c>
      <x:c r="F191" s="1"/>
      <x:c r="G191" s="1"/>
    </x:row>
    <x:row r="192" ht="22" customHeight="1">
      <x:c r="A192" s="11"/>
      <x:c r="B192" s="9"/>
      <x:c r="C192" s="13"/>
      <x:c r="D192" s="9"/>
      <x:c r="E192" s="14" t="str">
        <x:f>IF(OR(NOT(ISNUMBER(A192)),B192="",NOT(ISNUMBER(C192)),C192&lt;0),"",IF(B192="Пополнение",C192,IF(B192="Вывод",-C192,"")))</x:f>
      </x:c>
      <x:c r="F192" s="1"/>
      <x:c r="G192" s="1"/>
    </x:row>
    <x:row r="193" ht="22" customHeight="1">
      <x:c r="A193" s="11"/>
      <x:c r="B193" s="9"/>
      <x:c r="C193" s="13"/>
      <x:c r="D193" s="9"/>
      <x:c r="E193" s="14" t="str">
        <x:f>IF(OR(NOT(ISNUMBER(A193)),B193="",NOT(ISNUMBER(C193)),C193&lt;0),"",IF(B193="Пополнение",C193,IF(B193="Вывод",-C193,"")))</x:f>
      </x:c>
      <x:c r="F193" s="1"/>
      <x:c r="G193" s="1"/>
    </x:row>
    <x:row r="194" ht="22" customHeight="1">
      <x:c r="A194" s="11"/>
      <x:c r="B194" s="9"/>
      <x:c r="C194" s="13"/>
      <x:c r="D194" s="9"/>
      <x:c r="E194" s="14" t="str">
        <x:f>IF(OR(NOT(ISNUMBER(A194)),B194="",NOT(ISNUMBER(C194)),C194&lt;0),"",IF(B194="Пополнение",C194,IF(B194="Вывод",-C194,"")))</x:f>
      </x:c>
      <x:c r="F194" s="1"/>
      <x:c r="G194" s="1"/>
    </x:row>
    <x:row r="195" ht="22" customHeight="1">
      <x:c r="A195" s="11"/>
      <x:c r="B195" s="9"/>
      <x:c r="C195" s="13"/>
      <x:c r="D195" s="9"/>
      <x:c r="E195" s="14" t="str">
        <x:f>IF(OR(NOT(ISNUMBER(A195)),B195="",NOT(ISNUMBER(C195)),C195&lt;0),"",IF(B195="Пополнение",C195,IF(B195="Вывод",-C195,"")))</x:f>
      </x:c>
      <x:c r="F195" s="1"/>
      <x:c r="G195" s="1"/>
    </x:row>
    <x:row r="196" ht="22" customHeight="1">
      <x:c r="A196" s="11"/>
      <x:c r="B196" s="9"/>
      <x:c r="C196" s="13"/>
      <x:c r="D196" s="9"/>
      <x:c r="E196" s="14" t="str">
        <x:f>IF(OR(NOT(ISNUMBER(A196)),B196="",NOT(ISNUMBER(C196)),C196&lt;0),"",IF(B196="Пополнение",C196,IF(B196="Вывод",-C196,"")))</x:f>
      </x:c>
      <x:c r="F196" s="1"/>
      <x:c r="G196" s="1"/>
    </x:row>
    <x:row r="197" ht="22" customHeight="1">
      <x:c r="A197" s="11"/>
      <x:c r="B197" s="9"/>
      <x:c r="C197" s="13"/>
      <x:c r="D197" s="9"/>
      <x:c r="E197" s="14" t="str">
        <x:f>IF(OR(NOT(ISNUMBER(A197)),B197="",NOT(ISNUMBER(C197)),C197&lt;0),"",IF(B197="Пополнение",C197,IF(B197="Вывод",-C197,"")))</x:f>
      </x:c>
      <x:c r="F197" s="1"/>
      <x:c r="G197" s="1"/>
    </x:row>
    <x:row r="198" ht="22" customHeight="1">
      <x:c r="A198" s="11"/>
      <x:c r="B198" s="9"/>
      <x:c r="C198" s="13"/>
      <x:c r="D198" s="9"/>
      <x:c r="E198" s="14" t="str">
        <x:f>IF(OR(NOT(ISNUMBER(A198)),B198="",NOT(ISNUMBER(C198)),C198&lt;0),"",IF(B198="Пополнение",C198,IF(B198="Вывод",-C198,"")))</x:f>
      </x:c>
      <x:c r="F198" s="1"/>
      <x:c r="G198" s="1"/>
    </x:row>
    <x:row r="199" ht="22" customHeight="1">
      <x:c r="A199" s="11"/>
      <x:c r="B199" s="9"/>
      <x:c r="C199" s="13"/>
      <x:c r="D199" s="9"/>
      <x:c r="E199" s="14" t="str">
        <x:f>IF(OR(NOT(ISNUMBER(A199)),B199="",NOT(ISNUMBER(C199)),C199&lt;0),"",IF(B199="Пополнение",C199,IF(B199="Вывод",-C199,"")))</x:f>
      </x:c>
      <x:c r="F199" s="1"/>
      <x:c r="G199" s="1"/>
    </x:row>
    <x:row r="200" ht="22" customHeight="1">
      <x:c r="A200" s="11"/>
      <x:c r="B200" s="9"/>
      <x:c r="C200" s="13"/>
      <x:c r="D200" s="9"/>
      <x:c r="E200" s="14" t="str">
        <x:f>IF(OR(NOT(ISNUMBER(A200)),B200="",NOT(ISNUMBER(C200)),C200&lt;0),"",IF(B200="Пополнение",C200,IF(B200="Вывод",-C200,"")))</x:f>
      </x:c>
      <x:c r="F200" s="1"/>
      <x:c r="G200" s="1"/>
    </x:row>
    <x:row r="201" ht="22" customHeight="1">
      <x:c r="A201" s="11"/>
      <x:c r="B201" s="9"/>
      <x:c r="C201" s="13"/>
      <x:c r="D201" s="9"/>
      <x:c r="E201" s="14" t="str">
        <x:f>IF(OR(NOT(ISNUMBER(A201)),B201="",NOT(ISNUMBER(C201)),C201&lt;0),"",IF(B201="Пополнение",C201,IF(B201="Вывод",-C201,"")))</x:f>
      </x:c>
      <x:c r="F201" s="1"/>
      <x:c r="G201" s="1"/>
    </x:row>
    <x:row r="202" ht="22" customHeight="1">
      <x:c r="A202" s="11"/>
      <x:c r="B202" s="9"/>
      <x:c r="C202" s="13"/>
      <x:c r="D202" s="9"/>
      <x:c r="E202" s="14" t="str">
        <x:f>IF(OR(NOT(ISNUMBER(A202)),B202="",NOT(ISNUMBER(C202)),C202&lt;0),"",IF(B202="Пополнение",C202,IF(B202="Вывод",-C202,"")))</x:f>
      </x:c>
      <x:c r="F202" s="1"/>
      <x:c r="G202" s="1"/>
    </x:row>
    <x:row r="203" ht="22" customHeight="1">
      <x:c r="A203" s="11"/>
      <x:c r="B203" s="9"/>
      <x:c r="C203" s="13"/>
      <x:c r="D203" s="9"/>
      <x:c r="E203" s="14" t="str">
        <x:f>IF(OR(NOT(ISNUMBER(A203)),B203="",NOT(ISNUMBER(C203)),C203&lt;0),"",IF(B203="Пополнение",C203,IF(B203="Вывод",-C203,"")))</x:f>
      </x:c>
      <x:c r="F203" s="1"/>
      <x:c r="G203" s="1"/>
    </x:row>
    <x:row r="204" ht="22" customHeight="1">
      <x:c r="A204" s="11"/>
      <x:c r="B204" s="9"/>
      <x:c r="C204" s="13"/>
      <x:c r="D204" s="9"/>
      <x:c r="E204" s="14" t="str">
        <x:f>IF(OR(NOT(ISNUMBER(A204)),B204="",NOT(ISNUMBER(C204)),C204&lt;0),"",IF(B204="Пополнение",C204,IF(B204="Вывод",-C204,"")))</x:f>
      </x:c>
      <x:c r="F204" s="1"/>
      <x:c r="G204" s="1"/>
    </x:row>
    <x:row r="205" ht="22" customHeight="1">
      <x:c r="A205" s="11"/>
      <x:c r="B205" s="9"/>
      <x:c r="C205" s="13"/>
      <x:c r="D205" s="9"/>
      <x:c r="E205" s="14" t="str">
        <x:f>IF(OR(NOT(ISNUMBER(A205)),B205="",NOT(ISNUMBER(C205)),C205&lt;0),"",IF(B205="Пополнение",C205,IF(B205="Вывод",-C205,"")))</x:f>
      </x:c>
      <x:c r="F205" s="1"/>
      <x:c r="G205" s="1"/>
    </x:row>
    <x:row r="206" ht="22" customHeight="1">
      <x:c r="A206" s="11"/>
      <x:c r="B206" s="9"/>
      <x:c r="C206" s="13"/>
      <x:c r="D206" s="9"/>
      <x:c r="E206" s="14" t="str">
        <x:f>IF(OR(NOT(ISNUMBER(A206)),B206="",NOT(ISNUMBER(C206)),C206&lt;0),"",IF(B206="Пополнение",C206,IF(B206="Вывод",-C206,"")))</x:f>
      </x:c>
      <x:c r="F206" s="1"/>
      <x:c r="G206" s="1"/>
    </x:row>
    <x:row r="207" ht="22" customHeight="1">
      <x:c r="A207" s="11"/>
      <x:c r="B207" s="9"/>
      <x:c r="C207" s="13"/>
      <x:c r="D207" s="9"/>
      <x:c r="E207" s="14" t="str">
        <x:f>IF(OR(NOT(ISNUMBER(A207)),B207="",NOT(ISNUMBER(C207)),C207&lt;0),"",IF(B207="Пополнение",C207,IF(B207="Вывод",-C207,"")))</x:f>
      </x:c>
      <x:c r="F207" s="1"/>
      <x:c r="G207" s="1"/>
    </x:row>
    <x:row r="208" ht="22" customHeight="1">
      <x:c r="A208" s="11"/>
      <x:c r="B208" s="9"/>
      <x:c r="C208" s="13"/>
      <x:c r="D208" s="9"/>
      <x:c r="E208" s="14" t="str">
        <x:f>IF(OR(NOT(ISNUMBER(A208)),B208="",NOT(ISNUMBER(C208)),C208&lt;0),"",IF(B208="Пополнение",C208,IF(B208="Вывод",-C208,"")))</x:f>
      </x:c>
      <x:c r="F208" s="1"/>
      <x:c r="G208" s="1"/>
    </x:row>
  </x:sheetData>
  <x:dataValidations count="1">
    <x:dataValidation type="list" sqref="B9:B208">
      <x:formula1>"Пополнение,Вывод"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277ccfa8374c87"/>
  </x:tableParts>
</x:worksheet>
</file>